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workbookProtection workbookAlgorithmName="SHA-512" workbookHashValue="vY0EIwepdMlmU86D3vN2bTItuvCB9G+qUzchi0fTUO9L7moeApqQO0o0uWqvDQPBKLPxArc5sgVO2bRE5vC9Qw==" workbookSaltValue="c1KH3oh/SJmYGGgjQxOWqA==" workbookSpinCount="100000" lockStructure="1"/>
  <bookViews>
    <workbookView xWindow="240" yWindow="300" windowWidth="15480" windowHeight="11460" activeTab="1"/>
  </bookViews>
  <sheets>
    <sheet name="Anlage L" sheetId="1" r:id="rId1"/>
    <sheet name="Ergänzungsblatt" sheetId="3" r:id="rId2"/>
    <sheet name="Administration" sheetId="2" state="hidden" r:id="rId3"/>
  </sheets>
  <calcPr calcId="145621"/>
</workbook>
</file>

<file path=xl/calcChain.xml><?xml version="1.0" encoding="utf-8"?>
<calcChain xmlns="http://schemas.openxmlformats.org/spreadsheetml/2006/main">
  <c r="G15" i="1" l="1"/>
  <c r="C33" i="3" l="1"/>
  <c r="C39" i="3" l="1"/>
  <c r="AA6" i="2" l="1"/>
  <c r="C30" i="3" s="1"/>
  <c r="AA5" i="2"/>
  <c r="AB35" i="3" s="1"/>
  <c r="AA4" i="2"/>
  <c r="C26" i="3" s="1"/>
  <c r="AA3" i="2"/>
  <c r="C49" i="3" l="1"/>
  <c r="C16" i="3"/>
  <c r="AH35" i="3"/>
  <c r="V35" i="3"/>
  <c r="U40" i="3" s="1"/>
  <c r="U42" i="3" s="1"/>
  <c r="U46" i="3" s="1"/>
  <c r="AA38" i="3" s="1"/>
  <c r="C28" i="3"/>
  <c r="AN35" i="3"/>
  <c r="C24" i="3"/>
  <c r="C51" i="3"/>
  <c r="AG20" i="3"/>
  <c r="O46" i="1"/>
  <c r="AK1" i="3"/>
  <c r="AM24" i="3"/>
  <c r="AM26" i="3"/>
  <c r="AM28" i="3"/>
  <c r="AM30" i="3"/>
  <c r="AG32" i="3"/>
  <c r="AM44" i="3" s="1"/>
  <c r="AM40" i="3" l="1"/>
  <c r="AA40" i="3"/>
  <c r="AA42" i="3" s="1"/>
  <c r="AA46" i="3" s="1"/>
  <c r="AG38" i="3" s="1"/>
  <c r="AG40" i="3"/>
  <c r="AG42" i="3" l="1"/>
  <c r="AG46" i="3" s="1"/>
  <c r="AM38" i="3" s="1"/>
  <c r="AM42" i="3" s="1"/>
  <c r="AM46" i="3" l="1"/>
  <c r="AM49" i="3"/>
  <c r="AM51" i="3" l="1"/>
  <c r="O48" i="1" s="1"/>
  <c r="O52" i="1"/>
  <c r="A7" i="3" l="1"/>
  <c r="A10" i="3" s="1"/>
  <c r="A14" i="3" s="1"/>
  <c r="A24" i="3" s="1"/>
  <c r="A26" i="3" l="1"/>
  <c r="A28" i="3" s="1"/>
  <c r="X15" i="2"/>
  <c r="M15" i="2"/>
  <c r="BY9" i="2"/>
  <c r="AZ1" i="1"/>
  <c r="M12" i="2"/>
  <c r="X12" i="2" s="1"/>
  <c r="M11" i="2"/>
  <c r="X11" i="2" s="1"/>
  <c r="M10" i="2"/>
  <c r="AZ2" i="1"/>
  <c r="A1" i="1"/>
  <c r="A9" i="1" s="1"/>
  <c r="A11" i="1" s="1"/>
  <c r="A13" i="1" s="1"/>
  <c r="A15" i="1" s="1"/>
  <c r="A18" i="1" s="1"/>
  <c r="A59" i="2"/>
  <c r="C64" i="1" s="1"/>
  <c r="A57" i="2"/>
  <c r="A55" i="2"/>
  <c r="A53" i="2"/>
  <c r="M14" i="2"/>
  <c r="BY13" i="2" s="1"/>
  <c r="M13" i="2"/>
  <c r="AI64" i="1"/>
  <c r="AN75" i="1" s="1"/>
  <c r="Y40" i="1"/>
  <c r="T58" i="1" s="1"/>
  <c r="AL13" i="1"/>
  <c r="AE15" i="1"/>
  <c r="X9" i="1"/>
  <c r="Q16" i="2" s="1"/>
  <c r="Q11" i="1"/>
  <c r="J11" i="1"/>
  <c r="C32" i="2"/>
  <c r="AL32" i="2" s="1"/>
  <c r="C34" i="2"/>
  <c r="AL34" i="2" s="1"/>
  <c r="AM34" i="2" s="1"/>
  <c r="A34" i="2" s="1"/>
  <c r="AN64" i="1"/>
  <c r="AN77" i="1" s="1"/>
  <c r="AD64" i="1"/>
  <c r="AN73" i="1" s="1"/>
  <c r="AM32" i="2" l="1"/>
  <c r="A32" i="2" s="1"/>
  <c r="C43" i="3"/>
  <c r="A30" i="3"/>
  <c r="C53" i="2"/>
  <c r="C29" i="2"/>
  <c r="AL29" i="2" s="1"/>
  <c r="X11" i="1"/>
  <c r="C36" i="2"/>
  <c r="AL36" i="2" s="1"/>
  <c r="X13" i="2"/>
  <c r="Q17" i="2"/>
  <c r="AL11" i="1"/>
  <c r="X15" i="1"/>
  <c r="AL15" i="1" s="1"/>
  <c r="A22" i="1"/>
  <c r="C22" i="2"/>
  <c r="AL22" i="2" s="1"/>
  <c r="AE16" i="2"/>
  <c r="AE17" i="2"/>
  <c r="AL9" i="1"/>
  <c r="C55" i="2"/>
  <c r="C60" i="1" s="1"/>
  <c r="C57" i="2"/>
  <c r="C71" i="1" s="1"/>
  <c r="AM36" i="2" l="1"/>
  <c r="A36" i="2" s="1"/>
  <c r="A32" i="3"/>
  <c r="A35" i="3" s="1"/>
  <c r="A38" i="3" s="1"/>
  <c r="C45" i="3"/>
  <c r="C41" i="3"/>
  <c r="C59" i="1"/>
  <c r="C62" i="1"/>
  <c r="X14" i="2"/>
  <c r="C25" i="2" s="1"/>
  <c r="AM22" i="2"/>
  <c r="A22" i="2" s="1"/>
  <c r="AN22" i="2"/>
  <c r="BY5" i="2"/>
  <c r="AL17" i="2"/>
  <c r="AL1" i="2"/>
  <c r="A30" i="1"/>
  <c r="AI46" i="1"/>
  <c r="A40" i="3" l="1"/>
  <c r="A42" i="3" s="1"/>
  <c r="A44" i="3" s="1"/>
  <c r="A46" i="3" s="1"/>
  <c r="C47" i="3"/>
  <c r="AL5" i="2"/>
  <c r="AL25" i="2" s="1"/>
  <c r="AN25" i="2" s="1"/>
  <c r="AL13" i="2"/>
  <c r="A32" i="1"/>
  <c r="A49" i="3" l="1"/>
  <c r="A51" i="3" s="1"/>
  <c r="AN29" i="2"/>
  <c r="AN32" i="2" s="1"/>
  <c r="AN34" i="2" s="1"/>
  <c r="AN36" i="2" s="1"/>
  <c r="AM29" i="2"/>
  <c r="A29" i="2" s="1"/>
  <c r="AM25" i="2"/>
  <c r="AL15" i="2"/>
  <c r="A34" i="1"/>
  <c r="A40" i="1" s="1"/>
  <c r="C16" i="1" s="1"/>
  <c r="A25" i="2" l="1"/>
  <c r="A69" i="1"/>
  <c r="A82" i="1" s="1"/>
  <c r="AL9" i="2"/>
  <c r="A46" i="1"/>
  <c r="H17" i="3" s="1"/>
  <c r="U16" i="2"/>
  <c r="U17" i="2"/>
  <c r="A102" i="1" l="1"/>
  <c r="A106" i="1"/>
  <c r="A90" i="1"/>
  <c r="A94" i="1"/>
  <c r="A98" i="1"/>
  <c r="A86" i="1"/>
  <c r="A48" i="1"/>
  <c r="C52" i="3" s="1"/>
  <c r="A50" i="1" l="1"/>
  <c r="A52" i="1" s="1"/>
  <c r="C50" i="3" s="1"/>
  <c r="C50" i="1"/>
  <c r="C35" i="1" l="1"/>
  <c r="A54" i="1"/>
  <c r="A56" i="1" s="1"/>
  <c r="A58" i="1" s="1"/>
  <c r="C49" i="1"/>
  <c r="I57" i="1" l="1"/>
  <c r="Y39" i="1"/>
  <c r="A60" i="1"/>
  <c r="A62" i="1" s="1"/>
  <c r="A64" i="1" s="1"/>
  <c r="A73" i="1" l="1"/>
  <c r="A75" i="1" s="1"/>
  <c r="A77" i="1" s="1"/>
  <c r="C77" i="1"/>
  <c r="A71" i="1"/>
  <c r="C75" i="1"/>
  <c r="C73" i="1"/>
  <c r="O50" i="1" l="1"/>
  <c r="AN52" i="1"/>
  <c r="AN54" i="1" s="1"/>
  <c r="AD50" i="1" l="1"/>
  <c r="AD54" i="1" s="1"/>
  <c r="AI50" i="1" l="1"/>
  <c r="AI54" i="1" s="1"/>
  <c r="T54" i="1" s="1"/>
  <c r="Y56" i="1" l="1"/>
  <c r="Y58" i="1" s="1"/>
  <c r="AD56" i="1"/>
  <c r="AD58" i="1" s="1"/>
  <c r="AI56" i="1"/>
  <c r="AI58" i="1" s="1"/>
  <c r="AN56" i="1"/>
  <c r="AN58" i="1" s="1"/>
</calcChain>
</file>

<file path=xl/sharedStrings.xml><?xml version="1.0" encoding="utf-8"?>
<sst xmlns="http://schemas.openxmlformats.org/spreadsheetml/2006/main" count="137" uniqueCount="113">
  <si>
    <t>Ermittlung der Gewinne aus Forstwirtschaft nach § 51 EStDV</t>
  </si>
  <si>
    <t>Pauschale Abgeltung der Betriebsausgaben für Holznutzungen nach § 51 EStDV wird beantragt</t>
  </si>
  <si>
    <t>Verwertung von
eingeschlagenem
Holz</t>
  </si>
  <si>
    <t>Zwischenergebnis
Holznutzungen</t>
  </si>
  <si>
    <t>übrige
Forstwirtschaft</t>
  </si>
  <si>
    <t>Gesamt</t>
  </si>
  <si>
    <t>Einnahmen</t>
  </si>
  <si>
    <t>Gesondert abziehbare Betriebsausgaben</t>
  </si>
  <si>
    <t>Einkünfte aus außerordentlichen Holznutzungen nach § 34b EStG</t>
  </si>
  <si>
    <t>Nutzungssatz</t>
  </si>
  <si>
    <t xml:space="preserve">von der Finanzbehörde festgesetzt für den Zeitraum vom      </t>
  </si>
  <si>
    <t>bis zum</t>
  </si>
  <si>
    <t xml:space="preserve">Holznutzungen infolge höherer Gewalt </t>
  </si>
  <si>
    <t>Anerkennung der
Finanzbehörde vom</t>
  </si>
  <si>
    <t>Bemerkung</t>
  </si>
  <si>
    <t>anerkannte
Holzmenge</t>
  </si>
  <si>
    <t>Pauschale
Betriebsausgaben</t>
  </si>
  <si>
    <t>Außerordentliche Holznutzungen</t>
  </si>
  <si>
    <t xml:space="preserve">volks- / staatswirtschaftliche
Gründe </t>
  </si>
  <si>
    <t>besondere Schadenser-
eignisse (§ 34b Abs. 5 EStG)</t>
  </si>
  <si>
    <t>Veranlagungszeitraum</t>
  </si>
  <si>
    <t>außerordentliche Holznutzungen</t>
  </si>
  <si>
    <t xml:space="preserve">sämtliche 
Holznutzungen
</t>
  </si>
  <si>
    <t xml:space="preserve">ordentliche
Holznutzungen
</t>
  </si>
  <si>
    <t xml:space="preserve">aus
besonderen Schadens-ereignissen
</t>
  </si>
  <si>
    <t xml:space="preserve">ohne Nutzungssatz /
bis zur Höhe des Nutzungssatzes
</t>
  </si>
  <si>
    <r>
      <rPr>
        <b/>
        <sz val="8"/>
        <rFont val="Arial"/>
        <family val="2"/>
      </rPr>
      <t>Einnahmen</t>
    </r>
    <r>
      <rPr>
        <sz val="8"/>
        <rFont val="Arial"/>
        <family val="2"/>
      </rPr>
      <t xml:space="preserve"> aus der Verwertung
sämtlicher Holznutzungen</t>
    </r>
  </si>
  <si>
    <r>
      <t xml:space="preserve">damit in sachlichem
Zusammenhang stehende
</t>
    </r>
    <r>
      <rPr>
        <b/>
        <sz val="8"/>
        <rFont val="Arial"/>
        <family val="2"/>
      </rPr>
      <t>Betriebsausgaben</t>
    </r>
  </si>
  <si>
    <t>Verwertung von
Holz
auf dem Stamm</t>
  </si>
  <si>
    <r>
      <rPr>
        <b/>
        <sz val="8"/>
        <rFont val="Arial"/>
        <family val="2"/>
      </rPr>
      <t>Maßgebende Holznutzungen</t>
    </r>
    <r>
      <rPr>
        <sz val="8"/>
        <rFont val="Arial"/>
        <family val="2"/>
      </rPr>
      <t xml:space="preserve">
(verwertete Holzmengen)</t>
    </r>
  </si>
  <si>
    <r>
      <rPr>
        <b/>
        <sz val="8"/>
        <rFont val="Arial"/>
        <family val="2"/>
      </rPr>
      <t>Einkünfte</t>
    </r>
    <r>
      <rPr>
        <sz val="8"/>
        <rFont val="Arial"/>
        <family val="2"/>
      </rPr>
      <t xml:space="preserve"> aus den Holznutzungen</t>
    </r>
  </si>
  <si>
    <t>Beschriftung anteilige (abw.) Wirtschaftsjahre</t>
  </si>
  <si>
    <t>Auswahlfelder</t>
  </si>
  <si>
    <t>Kreuz</t>
  </si>
  <si>
    <t>X</t>
  </si>
  <si>
    <t>Plausibilitätsprüfung</t>
  </si>
  <si>
    <t>Antrag Pauschalierung der BA</t>
  </si>
  <si>
    <t>Antrag Pauschalierung des NS</t>
  </si>
  <si>
    <t>Zulässig?</t>
  </si>
  <si>
    <t>B</t>
  </si>
  <si>
    <t>I</t>
  </si>
  <si>
    <t>Z</t>
  </si>
  <si>
    <t>forstwirtschaftl. genutzte Fläche</t>
  </si>
  <si>
    <t>Zeilen-Nr. Beginn</t>
  </si>
  <si>
    <t>über dem Nutzungssatz</t>
  </si>
  <si>
    <t xml:space="preserve">Aufteilungsmaßstab nach dem Verhältnis
</t>
  </si>
  <si>
    <t>der Holzmengen</t>
  </si>
  <si>
    <t xml:space="preserve">höhere Gewalt
</t>
  </si>
  <si>
    <t>davon im Wj.
verwertet</t>
  </si>
  <si>
    <t>B = Bedingungswert</t>
  </si>
  <si>
    <t>I  = Index</t>
  </si>
  <si>
    <t>Z = Zählwert</t>
  </si>
  <si>
    <t>NS Höhe fm</t>
  </si>
  <si>
    <t>NS nach Betriebswerk</t>
  </si>
  <si>
    <t>Laufzeit</t>
  </si>
  <si>
    <r>
      <t xml:space="preserve">Noch nicht verbrauchtes Begünstigungsvolumen aus besonderen Schadensereignissen </t>
    </r>
    <r>
      <rPr>
        <sz val="7"/>
        <rFont val="Arial"/>
        <family val="2"/>
      </rPr>
      <t/>
    </r>
  </si>
  <si>
    <t>Pauschale BE aus Holznutzungen</t>
  </si>
  <si>
    <t>Pauschale BA aus Holznutzungen</t>
  </si>
  <si>
    <t>Wj. des
Nachweises</t>
  </si>
  <si>
    <r>
      <rPr>
        <b/>
        <sz val="8"/>
        <rFont val="Arial"/>
        <family val="2"/>
      </rPr>
      <t>Einkünfte</t>
    </r>
    <r>
      <rPr>
        <sz val="8"/>
        <rFont val="Arial"/>
        <family val="2"/>
      </rPr>
      <t xml:space="preserve"> aus sämtlichen Holznutzungen</t>
    </r>
  </si>
  <si>
    <t>Prüf-/Fehlerhinweise:</t>
  </si>
  <si>
    <t xml:space="preserve">Sachprogramm ESt:   </t>
  </si>
  <si>
    <t>USB …</t>
  </si>
  <si>
    <t>KZ 240</t>
  </si>
  <si>
    <t>KZ 53</t>
  </si>
  <si>
    <t>KZ 52</t>
  </si>
  <si>
    <t>KZ 242</t>
  </si>
  <si>
    <t>KZ 51</t>
  </si>
  <si>
    <t>KZ 243</t>
  </si>
  <si>
    <t>KZ 65</t>
  </si>
  <si>
    <t>KZ 246</t>
  </si>
  <si>
    <t>SB 51 / …</t>
  </si>
  <si>
    <t xml:space="preserve">Sachprogramm FEin:         </t>
  </si>
  <si>
    <t>SB 13 / …</t>
  </si>
  <si>
    <t>NS pauschal</t>
  </si>
  <si>
    <t>NS Eingabewert</t>
  </si>
  <si>
    <t>NS Kontrollwert</t>
  </si>
  <si>
    <t>&lt;=</t>
  </si>
  <si>
    <t>&amp;</t>
  </si>
  <si>
    <t>Nur bei Gewinnermittlung nach § 4 Abs. 3 EStG und forstwirtschaftlich genutzter Fläche bis 50 ha</t>
  </si>
  <si>
    <t>EUR</t>
  </si>
  <si>
    <t>Angaben zu außerordentlichen Holznutzungen nach § 34b EStG</t>
  </si>
  <si>
    <t>Steuernummer</t>
  </si>
  <si>
    <t>Vorname</t>
  </si>
  <si>
    <t>Name/Gesellschaft</t>
  </si>
  <si>
    <t>Holznutzungen aus volks-/staatswirtschaftlichen Gründen</t>
  </si>
  <si>
    <t>anerkannte Holzmenge</t>
  </si>
  <si>
    <t>davon besondere Schadenser- eignisse</t>
  </si>
  <si>
    <t>verwertete Holzmenge</t>
  </si>
  <si>
    <t>in Vorjahren</t>
  </si>
  <si>
    <t>verbleibende Holzmenge</t>
  </si>
  <si>
    <t>Besondere Schadensereignisse (§ 34b Abs. 5 EStG, R 34b.7 EStR)</t>
  </si>
  <si>
    <t>Wirtschaftsjahr</t>
  </si>
  <si>
    <t>aus besonderen Schadensereignissen anerkannt</t>
  </si>
  <si>
    <t>im Wirtschaftsjahr insgesamt verwertete Holznutzung infolge höherer Gewalt</t>
  </si>
  <si>
    <t>Summe</t>
  </si>
  <si>
    <t>Zwischensumme (Begünstigungsvolumen)</t>
  </si>
  <si>
    <t>Wirtschaftsjahre</t>
  </si>
  <si>
    <r>
      <t xml:space="preserve">nach </t>
    </r>
    <r>
      <rPr>
        <b/>
        <sz val="8"/>
        <rFont val="Arial"/>
        <family val="2"/>
      </rPr>
      <t>§ 34b Abs. 3 EStG</t>
    </r>
    <r>
      <rPr>
        <sz val="8"/>
        <rFont val="Arial"/>
        <family val="2"/>
      </rPr>
      <t xml:space="preserve"> begünstigt</t>
    </r>
  </si>
  <si>
    <r>
      <t xml:space="preserve">nach </t>
    </r>
    <r>
      <rPr>
        <b/>
        <sz val="8"/>
        <rFont val="Arial"/>
        <family val="2"/>
      </rPr>
      <t>§ 34b Abs. 5 EStG, R 34b. 7 EStR</t>
    </r>
    <r>
      <rPr>
        <sz val="8"/>
        <rFont val="Arial"/>
        <family val="2"/>
      </rPr>
      <t xml:space="preserve"> begünstigt</t>
    </r>
  </si>
  <si>
    <t>Maßgebende Holznutzungen infolge höherer Gewalt</t>
  </si>
  <si>
    <t>verwertet:</t>
  </si>
  <si>
    <t>pauschal mit 5 m³/F je Hektar; forstwirtschaftlich</t>
  </si>
  <si>
    <t xml:space="preserve">genutzte Fläche                          </t>
  </si>
  <si>
    <t xml:space="preserve">(Spalte 3 abzüglich Spalten 5 und 6) </t>
  </si>
  <si>
    <t>im Ganzen</t>
  </si>
  <si>
    <t>Ergänzungsblatt „Außerordentliche Holznutzungen“ zur Anlage L</t>
  </si>
  <si>
    <t xml:space="preserve">Gewinn </t>
  </si>
  <si>
    <t>- Erläuterungen lt. gesonderter Aufstellung -</t>
  </si>
  <si>
    <t>Ergänzungsblatt „Außerordentliche</t>
  </si>
  <si>
    <t>Holznutzungen“ zur Anlage L</t>
  </si>
  <si>
    <t>verbliebenes Begünstigungsvolumen aus Vorjahr</t>
  </si>
  <si>
    <t>verbleibendes Begünstigungsvolumen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</si>
</sst>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26" x14ac:knownFonts="1">
    <font>
      <sz val="11"/>
      <color theme="1"/>
      <name val="Calibri"/>
      <family val="2"/>
      <scheme val="minor"/>
    </font>
    <font>
      <sz val="7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9"/>
      <color theme="0"/>
      <name val="Arial"/>
      <family val="2"/>
    </font>
    <font>
      <sz val="8"/>
      <color theme="0"/>
      <name val="Arial"/>
      <family val="2"/>
    </font>
    <font>
      <sz val="8"/>
      <color theme="3" tint="-0.249977111117893"/>
      <name val="Arial"/>
      <family val="2"/>
    </font>
    <font>
      <sz val="8"/>
      <color rgb="FFFF0000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  <scheme val="minor"/>
    </font>
    <font>
      <sz val="7"/>
      <color theme="0" tint="-4.9989318521683403E-2"/>
      <name val="Arial"/>
      <family val="2"/>
    </font>
    <font>
      <sz val="8"/>
      <color theme="0" tint="-4.9989318521683403E-2"/>
      <name val="Arial"/>
      <family val="2"/>
    </font>
    <font>
      <b/>
      <sz val="8"/>
      <color rgb="FFFF0000"/>
      <name val="Arial"/>
      <family val="2"/>
    </font>
    <font>
      <strike/>
      <sz val="8"/>
      <name val="Arial"/>
      <family val="2"/>
    </font>
    <font>
      <strike/>
      <sz val="8"/>
      <color rgb="FFFF0000"/>
      <name val="Arial"/>
      <family val="2"/>
    </font>
    <font>
      <strike/>
      <sz val="11"/>
      <name val="Arial"/>
      <family val="2"/>
    </font>
    <font>
      <strike/>
      <sz val="8"/>
      <color theme="3" tint="-0.249977111117893"/>
      <name val="Arial"/>
      <family val="2"/>
    </font>
    <font>
      <b/>
      <sz val="26"/>
      <name val="Arial"/>
      <family val="2"/>
    </font>
    <font>
      <b/>
      <sz val="12"/>
      <name val="Arial"/>
      <family val="2"/>
    </font>
    <font>
      <b/>
      <sz val="7"/>
      <name val="Arial"/>
      <family val="2"/>
    </font>
    <font>
      <b/>
      <sz val="6.5"/>
      <name val="Arial"/>
      <family val="2"/>
    </font>
    <font>
      <sz val="6.5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518">
    <xf numFmtId="0" fontId="0" fillId="0" borderId="0" xfId="0"/>
    <xf numFmtId="0" fontId="8" fillId="2" borderId="1" xfId="0" applyFont="1" applyFill="1" applyBorder="1" applyAlignment="1" applyProtection="1">
      <alignment vertical="center"/>
    </xf>
    <xf numFmtId="0" fontId="9" fillId="2" borderId="2" xfId="0" applyFont="1" applyFill="1" applyBorder="1" applyAlignment="1" applyProtection="1">
      <alignment vertical="center"/>
    </xf>
    <xf numFmtId="0" fontId="2" fillId="3" borderId="3" xfId="0" applyFont="1" applyFill="1" applyBorder="1" applyAlignment="1" applyProtection="1">
      <alignment vertical="center"/>
    </xf>
    <xf numFmtId="0" fontId="2" fillId="3" borderId="2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4" borderId="0" xfId="0" applyFont="1" applyFill="1" applyAlignment="1" applyProtection="1">
      <alignment vertical="center"/>
    </xf>
    <xf numFmtId="0" fontId="2" fillId="3" borderId="4" xfId="0" applyFont="1" applyFill="1" applyBorder="1" applyAlignment="1" applyProtection="1">
      <alignment vertical="center"/>
    </xf>
    <xf numFmtId="0" fontId="2" fillId="3" borderId="5" xfId="0" applyFont="1" applyFill="1" applyBorder="1" applyAlignment="1" applyProtection="1">
      <alignment vertical="center"/>
    </xf>
    <xf numFmtId="0" fontId="2" fillId="3" borderId="4" xfId="0" applyFont="1" applyFill="1" applyBorder="1" applyAlignment="1" applyProtection="1">
      <alignment horizontal="left" vertical="center" indent="1"/>
    </xf>
    <xf numFmtId="0" fontId="2" fillId="3" borderId="0" xfId="0" applyFont="1" applyFill="1" applyBorder="1" applyAlignment="1" applyProtection="1">
      <alignment vertical="center"/>
    </xf>
    <xf numFmtId="0" fontId="2" fillId="5" borderId="4" xfId="0" applyFont="1" applyFill="1" applyBorder="1" applyAlignment="1" applyProtection="1">
      <alignment vertical="center"/>
    </xf>
    <xf numFmtId="0" fontId="2" fillId="5" borderId="0" xfId="0" applyFont="1" applyFill="1" applyBorder="1" applyAlignment="1" applyProtection="1">
      <alignment vertical="center"/>
    </xf>
    <xf numFmtId="0" fontId="2" fillId="5" borderId="5" xfId="0" applyFont="1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horizontal="left" vertical="center" indent="1"/>
    </xf>
    <xf numFmtId="0" fontId="2" fillId="3" borderId="5" xfId="0" applyFont="1" applyFill="1" applyBorder="1" applyAlignment="1" applyProtection="1">
      <alignment horizontal="center" vertical="center"/>
    </xf>
    <xf numFmtId="0" fontId="2" fillId="5" borderId="6" xfId="0" applyFont="1" applyFill="1" applyBorder="1" applyAlignment="1" applyProtection="1">
      <alignment vertical="center"/>
    </xf>
    <xf numFmtId="0" fontId="2" fillId="5" borderId="7" xfId="0" applyFont="1" applyFill="1" applyBorder="1" applyAlignment="1" applyProtection="1">
      <alignment vertical="center"/>
    </xf>
    <xf numFmtId="0" fontId="2" fillId="5" borderId="8" xfId="0" applyFont="1" applyFill="1" applyBorder="1" applyAlignment="1" applyProtection="1">
      <alignment vertical="center"/>
    </xf>
    <xf numFmtId="0" fontId="5" fillId="3" borderId="4" xfId="0" applyFont="1" applyFill="1" applyBorder="1" applyAlignment="1" applyProtection="1">
      <alignment vertical="center"/>
    </xf>
    <xf numFmtId="0" fontId="2" fillId="3" borderId="6" xfId="0" applyFont="1" applyFill="1" applyBorder="1" applyAlignment="1" applyProtection="1">
      <alignment vertical="center"/>
    </xf>
    <xf numFmtId="0" fontId="2" fillId="3" borderId="8" xfId="0" applyFont="1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vertical="center"/>
    </xf>
    <xf numFmtId="0" fontId="2" fillId="0" borderId="9" xfId="0" applyFont="1" applyFill="1" applyBorder="1" applyAlignment="1" applyProtection="1">
      <alignment horizontal="center" vertical="center"/>
    </xf>
    <xf numFmtId="0" fontId="2" fillId="3" borderId="0" xfId="0" applyFont="1" applyFill="1" applyAlignment="1" applyProtection="1">
      <alignment vertical="center"/>
    </xf>
    <xf numFmtId="0" fontId="5" fillId="4" borderId="0" xfId="0" applyFont="1" applyFill="1" applyAlignment="1" applyProtection="1">
      <alignment vertical="center"/>
    </xf>
    <xf numFmtId="3" fontId="2" fillId="0" borderId="0" xfId="0" applyNumberFormat="1" applyFont="1" applyAlignment="1" applyProtection="1">
      <alignment vertical="center"/>
    </xf>
    <xf numFmtId="0" fontId="2" fillId="3" borderId="0" xfId="0" applyFont="1" applyFill="1" applyBorder="1" applyAlignment="1" applyProtection="1">
      <alignment vertical="top"/>
    </xf>
    <xf numFmtId="0" fontId="2" fillId="4" borderId="0" xfId="0" applyFont="1" applyFill="1" applyAlignment="1" applyProtection="1">
      <alignment horizontal="center"/>
    </xf>
    <xf numFmtId="0" fontId="2" fillId="4" borderId="0" xfId="0" applyFont="1" applyFill="1" applyAlignment="1" applyProtection="1">
      <alignment horizontal="center" vertical="center"/>
    </xf>
    <xf numFmtId="0" fontId="0" fillId="0" borderId="0" xfId="0" applyProtection="1"/>
    <xf numFmtId="3" fontId="4" fillId="6" borderId="9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left" vertical="center" indent="1"/>
    </xf>
    <xf numFmtId="0" fontId="2" fillId="3" borderId="10" xfId="0" applyFont="1" applyFill="1" applyBorder="1" applyAlignment="1" applyProtection="1">
      <alignment horizontal="left" vertical="center" indent="1"/>
    </xf>
    <xf numFmtId="0" fontId="2" fillId="3" borderId="11" xfId="0" applyFont="1" applyFill="1" applyBorder="1" applyAlignment="1" applyProtection="1">
      <alignment horizontal="left" vertical="center" indent="1"/>
    </xf>
    <xf numFmtId="0" fontId="2" fillId="3" borderId="12" xfId="0" applyFont="1" applyFill="1" applyBorder="1" applyAlignment="1" applyProtection="1">
      <alignment horizontal="left" vertical="center" indent="1"/>
    </xf>
    <xf numFmtId="0" fontId="1" fillId="3" borderId="11" xfId="0" applyFont="1" applyFill="1" applyBorder="1" applyAlignment="1" applyProtection="1">
      <alignment vertical="center"/>
    </xf>
    <xf numFmtId="0" fontId="1" fillId="3" borderId="12" xfId="0" applyFont="1" applyFill="1" applyBorder="1" applyAlignment="1" applyProtection="1">
      <alignment vertical="center"/>
    </xf>
    <xf numFmtId="0" fontId="2" fillId="3" borderId="13" xfId="0" applyFont="1" applyFill="1" applyBorder="1" applyAlignment="1" applyProtection="1">
      <alignment vertical="center"/>
    </xf>
    <xf numFmtId="0" fontId="10" fillId="3" borderId="11" xfId="0" applyFont="1" applyFill="1" applyBorder="1" applyAlignment="1" applyProtection="1">
      <alignment horizontal="left" vertical="center" indent="1"/>
    </xf>
    <xf numFmtId="0" fontId="10" fillId="3" borderId="7" xfId="0" applyFont="1" applyFill="1" applyBorder="1" applyAlignment="1" applyProtection="1">
      <alignment horizontal="left" vertical="center" indent="1"/>
    </xf>
    <xf numFmtId="0" fontId="11" fillId="3" borderId="2" xfId="0" applyFont="1" applyFill="1" applyBorder="1" applyAlignment="1" applyProtection="1">
      <alignment horizontal="left" vertical="center" indent="1"/>
    </xf>
    <xf numFmtId="0" fontId="11" fillId="3" borderId="14" xfId="0" applyFont="1" applyFill="1" applyBorder="1" applyAlignment="1" applyProtection="1">
      <alignment horizontal="left" vertical="center" indent="1"/>
    </xf>
    <xf numFmtId="0" fontId="11" fillId="3" borderId="0" xfId="0" applyFont="1" applyFill="1" applyBorder="1" applyAlignment="1" applyProtection="1">
      <alignment horizontal="left" vertical="center" indent="1"/>
    </xf>
    <xf numFmtId="0" fontId="12" fillId="0" borderId="0" xfId="0" applyFont="1" applyFill="1" applyAlignment="1" applyProtection="1">
      <alignment horizontal="left"/>
    </xf>
    <xf numFmtId="3" fontId="4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 vertical="center" indent="1"/>
    </xf>
    <xf numFmtId="3" fontId="11" fillId="3" borderId="2" xfId="0" applyNumberFormat="1" applyFont="1" applyFill="1" applyBorder="1" applyAlignment="1" applyProtection="1">
      <alignment horizontal="center" vertical="center"/>
    </xf>
    <xf numFmtId="3" fontId="11" fillId="3" borderId="2" xfId="0" applyNumberFormat="1" applyFont="1" applyFill="1" applyBorder="1" applyAlignment="1" applyProtection="1">
      <alignment horizontal="left" vertical="center"/>
    </xf>
    <xf numFmtId="3" fontId="11" fillId="3" borderId="15" xfId="0" applyNumberFormat="1" applyFont="1" applyFill="1" applyBorder="1" applyAlignment="1" applyProtection="1">
      <alignment horizontal="center" vertical="center"/>
    </xf>
    <xf numFmtId="3" fontId="10" fillId="3" borderId="11" xfId="0" applyNumberFormat="1" applyFont="1" applyFill="1" applyBorder="1" applyAlignment="1" applyProtection="1">
      <alignment horizontal="center" vertical="center"/>
    </xf>
    <xf numFmtId="3" fontId="10" fillId="3" borderId="11" xfId="0" applyNumberFormat="1" applyFont="1" applyFill="1" applyBorder="1" applyAlignment="1" applyProtection="1">
      <alignment horizontal="left" vertical="center"/>
    </xf>
    <xf numFmtId="3" fontId="10" fillId="3" borderId="12" xfId="0" applyNumberFormat="1" applyFont="1" applyFill="1" applyBorder="1" applyAlignment="1" applyProtection="1">
      <alignment horizontal="center" vertical="center"/>
    </xf>
    <xf numFmtId="3" fontId="11" fillId="3" borderId="14" xfId="0" applyNumberFormat="1" applyFont="1" applyFill="1" applyBorder="1" applyAlignment="1" applyProtection="1">
      <alignment horizontal="center" vertical="center"/>
    </xf>
    <xf numFmtId="3" fontId="11" fillId="3" borderId="16" xfId="0" applyNumberFormat="1" applyFont="1" applyFill="1" applyBorder="1" applyAlignment="1" applyProtection="1">
      <alignment horizontal="center" vertical="center"/>
    </xf>
    <xf numFmtId="3" fontId="10" fillId="3" borderId="7" xfId="0" applyNumberFormat="1" applyFont="1" applyFill="1" applyBorder="1" applyAlignment="1" applyProtection="1">
      <alignment horizontal="center" vertical="center"/>
    </xf>
    <xf numFmtId="3" fontId="11" fillId="3" borderId="14" xfId="0" applyNumberFormat="1" applyFont="1" applyFill="1" applyBorder="1" applyAlignment="1" applyProtection="1">
      <alignment horizontal="left" vertical="center"/>
    </xf>
    <xf numFmtId="3" fontId="10" fillId="3" borderId="7" xfId="0" applyNumberFormat="1" applyFont="1" applyFill="1" applyBorder="1" applyAlignment="1" applyProtection="1">
      <alignment horizontal="left" vertical="center"/>
    </xf>
    <xf numFmtId="0" fontId="11" fillId="3" borderId="2" xfId="0" applyFont="1" applyFill="1" applyBorder="1" applyAlignment="1" applyProtection="1">
      <alignment horizontal="left" vertical="center"/>
    </xf>
    <xf numFmtId="0" fontId="10" fillId="3" borderId="11" xfId="0" applyFont="1" applyFill="1" applyBorder="1" applyAlignment="1" applyProtection="1">
      <alignment horizontal="left" vertical="center"/>
    </xf>
    <xf numFmtId="0" fontId="10" fillId="3" borderId="11" xfId="0" applyFont="1" applyFill="1" applyBorder="1" applyAlignment="1" applyProtection="1">
      <alignment vertical="center"/>
    </xf>
    <xf numFmtId="3" fontId="10" fillId="3" borderId="11" xfId="0" applyNumberFormat="1" applyFont="1" applyFill="1" applyBorder="1" applyAlignment="1" applyProtection="1">
      <alignment horizontal="left" vertical="center" indent="1"/>
    </xf>
    <xf numFmtId="0" fontId="11" fillId="3" borderId="14" xfId="0" applyFont="1" applyFill="1" applyBorder="1" applyAlignment="1" applyProtection="1">
      <alignment horizontal="left" vertical="center"/>
    </xf>
    <xf numFmtId="0" fontId="10" fillId="3" borderId="7" xfId="0" applyFont="1" applyFill="1" applyBorder="1" applyAlignment="1" applyProtection="1">
      <alignment horizontal="left" vertical="center"/>
    </xf>
    <xf numFmtId="0" fontId="10" fillId="3" borderId="7" xfId="0" applyFont="1" applyFill="1" applyBorder="1" applyAlignment="1" applyProtection="1">
      <alignment vertical="center"/>
    </xf>
    <xf numFmtId="3" fontId="10" fillId="3" borderId="7" xfId="0" applyNumberFormat="1" applyFont="1" applyFill="1" applyBorder="1" applyAlignment="1" applyProtection="1">
      <alignment horizontal="left" vertical="center" indent="1"/>
    </xf>
    <xf numFmtId="3" fontId="10" fillId="3" borderId="17" xfId="0" applyNumberFormat="1" applyFont="1" applyFill="1" applyBorder="1" applyAlignment="1" applyProtection="1">
      <alignment horizontal="center" vertical="center"/>
    </xf>
    <xf numFmtId="0" fontId="0" fillId="4" borderId="0" xfId="0" applyFill="1"/>
    <xf numFmtId="0" fontId="2" fillId="4" borderId="18" xfId="0" applyFont="1" applyFill="1" applyBorder="1" applyAlignment="1" applyProtection="1">
      <alignment vertical="center"/>
    </xf>
    <xf numFmtId="0" fontId="2" fillId="4" borderId="14" xfId="0" applyFont="1" applyFill="1" applyBorder="1" applyAlignment="1" applyProtection="1">
      <alignment vertical="center"/>
    </xf>
    <xf numFmtId="0" fontId="2" fillId="4" borderId="19" xfId="0" applyFont="1" applyFill="1" applyBorder="1" applyAlignment="1" applyProtection="1">
      <alignment vertical="center"/>
    </xf>
    <xf numFmtId="0" fontId="2" fillId="4" borderId="11" xfId="0" applyFont="1" applyFill="1" applyBorder="1" applyAlignment="1" applyProtection="1">
      <alignment vertical="center"/>
    </xf>
    <xf numFmtId="0" fontId="2" fillId="3" borderId="11" xfId="0" applyFont="1" applyFill="1" applyBorder="1" applyAlignment="1" applyProtection="1">
      <alignment horizontal="left" vertical="center" indent="1"/>
    </xf>
    <xf numFmtId="0" fontId="2" fillId="3" borderId="14" xfId="0" applyFont="1" applyFill="1" applyBorder="1" applyAlignment="1" applyProtection="1">
      <alignment horizontal="left" vertical="center" indent="1"/>
    </xf>
    <xf numFmtId="0" fontId="2" fillId="3" borderId="7" xfId="0" applyFont="1" applyFill="1" applyBorder="1" applyAlignment="1" applyProtection="1">
      <alignment horizontal="left" vertical="center" indent="1"/>
    </xf>
    <xf numFmtId="0" fontId="18" fillId="3" borderId="2" xfId="0" applyFont="1" applyFill="1" applyBorder="1" applyAlignment="1" applyProtection="1">
      <alignment horizontal="left" vertical="center"/>
    </xf>
    <xf numFmtId="0" fontId="18" fillId="3" borderId="2" xfId="0" applyFont="1" applyFill="1" applyBorder="1" applyAlignment="1" applyProtection="1">
      <alignment horizontal="left" vertical="center" indent="1"/>
    </xf>
    <xf numFmtId="3" fontId="18" fillId="3" borderId="2" xfId="0" applyNumberFormat="1" applyFont="1" applyFill="1" applyBorder="1" applyAlignment="1" applyProtection="1">
      <alignment horizontal="center" vertical="center"/>
    </xf>
    <xf numFmtId="3" fontId="18" fillId="3" borderId="2" xfId="0" applyNumberFormat="1" applyFont="1" applyFill="1" applyBorder="1" applyAlignment="1" applyProtection="1">
      <alignment horizontal="left" vertical="center"/>
    </xf>
    <xf numFmtId="3" fontId="18" fillId="3" borderId="15" xfId="0" applyNumberFormat="1" applyFont="1" applyFill="1" applyBorder="1" applyAlignment="1" applyProtection="1">
      <alignment horizontal="center" vertical="center"/>
    </xf>
    <xf numFmtId="0" fontId="20" fillId="3" borderId="0" xfId="0" applyFont="1" applyFill="1" applyBorder="1" applyAlignment="1" applyProtection="1">
      <alignment horizontal="left" vertical="center"/>
    </xf>
    <xf numFmtId="0" fontId="20" fillId="3" borderId="0" xfId="0" applyFont="1" applyFill="1" applyBorder="1" applyAlignment="1" applyProtection="1">
      <alignment horizontal="left" vertical="center" indent="1"/>
    </xf>
    <xf numFmtId="0" fontId="20" fillId="3" borderId="0" xfId="0" applyFont="1" applyFill="1" applyBorder="1" applyAlignment="1" applyProtection="1">
      <alignment vertical="center"/>
    </xf>
    <xf numFmtId="3" fontId="20" fillId="3" borderId="0" xfId="0" applyNumberFormat="1" applyFont="1" applyFill="1" applyBorder="1" applyAlignment="1" applyProtection="1">
      <alignment horizontal="center" vertical="center"/>
    </xf>
    <xf numFmtId="3" fontId="20" fillId="3" borderId="0" xfId="0" applyNumberFormat="1" applyFont="1" applyFill="1" applyBorder="1" applyAlignment="1" applyProtection="1">
      <alignment horizontal="left" vertical="center" indent="1"/>
    </xf>
    <xf numFmtId="3" fontId="20" fillId="3" borderId="0" xfId="0" applyNumberFormat="1" applyFont="1" applyFill="1" applyBorder="1" applyAlignment="1" applyProtection="1">
      <alignment horizontal="left" vertical="center"/>
    </xf>
    <xf numFmtId="3" fontId="20" fillId="3" borderId="33" xfId="0" applyNumberFormat="1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left" vertical="center" indent="1"/>
    </xf>
    <xf numFmtId="0" fontId="2" fillId="3" borderId="7" xfId="0" applyFont="1" applyFill="1" applyBorder="1" applyAlignment="1" applyProtection="1">
      <alignment vertical="center"/>
    </xf>
    <xf numFmtId="0" fontId="2" fillId="3" borderId="1" xfId="0" applyFont="1" applyFill="1" applyBorder="1" applyAlignment="1" applyProtection="1">
      <alignment vertical="center"/>
    </xf>
    <xf numFmtId="0" fontId="2" fillId="3" borderId="2" xfId="0" applyFont="1" applyFill="1" applyBorder="1" applyAlignment="1" applyProtection="1">
      <alignment vertical="center" wrapText="1"/>
    </xf>
    <xf numFmtId="3" fontId="4" fillId="3" borderId="0" xfId="0" applyNumberFormat="1" applyFont="1" applyFill="1" applyBorder="1" applyAlignment="1" applyProtection="1">
      <alignment horizontal="center" vertical="center" wrapText="1"/>
    </xf>
    <xf numFmtId="3" fontId="4" fillId="3" borderId="14" xfId="0" applyNumberFormat="1" applyFont="1" applyFill="1" applyBorder="1" applyAlignment="1" applyProtection="1">
      <alignment horizontal="center" vertical="center" wrapText="1"/>
    </xf>
    <xf numFmtId="3" fontId="4" fillId="3" borderId="23" xfId="0" applyNumberFormat="1" applyFont="1" applyFill="1" applyBorder="1" applyAlignment="1" applyProtection="1">
      <alignment horizontal="center" vertical="center" wrapText="1"/>
    </xf>
    <xf numFmtId="3" fontId="4" fillId="3" borderId="5" xfId="0" applyNumberFormat="1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left" vertical="center"/>
    </xf>
    <xf numFmtId="0" fontId="2" fillId="3" borderId="16" xfId="0" applyFont="1" applyFill="1" applyBorder="1" applyAlignment="1" applyProtection="1">
      <alignment vertical="center"/>
    </xf>
    <xf numFmtId="0" fontId="2" fillId="3" borderId="14" xfId="0" applyFont="1" applyFill="1" applyBorder="1" applyAlignment="1" applyProtection="1">
      <alignment vertical="center"/>
    </xf>
    <xf numFmtId="0" fontId="2" fillId="3" borderId="14" xfId="0" applyFont="1" applyFill="1" applyBorder="1" applyAlignment="1" applyProtection="1">
      <alignment horizontal="left" vertical="center"/>
    </xf>
    <xf numFmtId="0" fontId="2" fillId="3" borderId="5" xfId="0" applyNumberFormat="1" applyFont="1" applyFill="1" applyBorder="1" applyAlignment="1" applyProtection="1">
      <alignment vertical="center" wrapText="1"/>
    </xf>
    <xf numFmtId="0" fontId="2" fillId="3" borderId="13" xfId="0" applyNumberFormat="1" applyFont="1" applyFill="1" applyBorder="1" applyAlignment="1" applyProtection="1">
      <alignment vertical="center" wrapText="1"/>
    </xf>
    <xf numFmtId="0" fontId="2" fillId="3" borderId="33" xfId="0" applyNumberFormat="1" applyFont="1" applyFill="1" applyBorder="1" applyAlignment="1" applyProtection="1">
      <alignment vertical="center" wrapText="1"/>
    </xf>
    <xf numFmtId="0" fontId="2" fillId="3" borderId="23" xfId="0" applyNumberFormat="1" applyFont="1" applyFill="1" applyBorder="1" applyAlignment="1" applyProtection="1">
      <alignment vertical="center" wrapText="1"/>
    </xf>
    <xf numFmtId="0" fontId="2" fillId="3" borderId="18" xfId="0" applyNumberFormat="1" applyFont="1" applyFill="1" applyBorder="1" applyAlignment="1" applyProtection="1">
      <alignment vertical="center" wrapText="1"/>
    </xf>
    <xf numFmtId="0" fontId="2" fillId="3" borderId="16" xfId="0" applyNumberFormat="1" applyFont="1" applyFill="1" applyBorder="1" applyAlignment="1" applyProtection="1">
      <alignment vertical="center" wrapText="1"/>
    </xf>
    <xf numFmtId="0" fontId="3" fillId="3" borderId="1" xfId="0" applyFont="1" applyFill="1" applyBorder="1" applyAlignment="1" applyProtection="1">
      <alignment horizontal="left" indent="1"/>
    </xf>
    <xf numFmtId="0" fontId="2" fillId="3" borderId="12" xfId="0" applyNumberFormat="1" applyFont="1" applyFill="1" applyBorder="1" applyAlignment="1" applyProtection="1">
      <alignment vertical="center" wrapText="1"/>
    </xf>
    <xf numFmtId="0" fontId="2" fillId="3" borderId="0" xfId="0" applyFont="1" applyFill="1" applyBorder="1" applyAlignment="1" applyProtection="1">
      <alignment horizontal="left" vertical="center" indent="1"/>
    </xf>
    <xf numFmtId="0" fontId="2" fillId="3" borderId="11" xfId="0" applyFont="1" applyFill="1" applyBorder="1" applyAlignment="1" applyProtection="1">
      <alignment horizontal="left" vertical="center" indent="1"/>
    </xf>
    <xf numFmtId="0" fontId="5" fillId="3" borderId="11" xfId="0" applyFont="1" applyFill="1" applyBorder="1" applyAlignment="1" applyProtection="1">
      <alignment vertical="center"/>
    </xf>
    <xf numFmtId="0" fontId="5" fillId="3" borderId="12" xfId="0" applyFont="1" applyFill="1" applyBorder="1" applyAlignment="1" applyProtection="1">
      <alignment vertical="center"/>
    </xf>
    <xf numFmtId="0" fontId="1" fillId="3" borderId="14" xfId="0" applyFont="1" applyFill="1" applyBorder="1" applyAlignment="1" applyProtection="1">
      <alignment vertical="center"/>
    </xf>
    <xf numFmtId="0" fontId="23" fillId="3" borderId="14" xfId="0" applyFont="1" applyFill="1" applyBorder="1" applyAlignment="1" applyProtection="1">
      <alignment vertical="center"/>
    </xf>
    <xf numFmtId="0" fontId="23" fillId="3" borderId="16" xfId="0" applyFont="1" applyFill="1" applyBorder="1" applyAlignment="1" applyProtection="1">
      <alignment vertical="center"/>
    </xf>
    <xf numFmtId="0" fontId="1" fillId="3" borderId="7" xfId="0" applyFont="1" applyFill="1" applyBorder="1" applyAlignment="1" applyProtection="1">
      <alignment vertical="center" wrapText="1"/>
    </xf>
    <xf numFmtId="0" fontId="1" fillId="3" borderId="17" xfId="0" applyFont="1" applyFill="1" applyBorder="1" applyAlignment="1" applyProtection="1">
      <alignment vertical="center" wrapText="1"/>
    </xf>
    <xf numFmtId="0" fontId="25" fillId="3" borderId="14" xfId="0" applyFont="1" applyFill="1" applyBorder="1" applyAlignment="1" applyProtection="1">
      <alignment vertical="center"/>
    </xf>
    <xf numFmtId="0" fontId="25" fillId="3" borderId="10" xfId="0" applyFont="1" applyFill="1" applyBorder="1" applyAlignment="1" applyProtection="1">
      <alignment horizontal="left" vertical="center" indent="1"/>
    </xf>
    <xf numFmtId="0" fontId="25" fillId="3" borderId="11" xfId="0" applyFont="1" applyFill="1" applyBorder="1" applyAlignment="1" applyProtection="1">
      <alignment vertical="center"/>
    </xf>
    <xf numFmtId="0" fontId="2" fillId="3" borderId="48" xfId="0" applyFont="1" applyFill="1" applyBorder="1" applyAlignment="1" applyProtection="1">
      <alignment horizontal="left" vertical="center" indent="1"/>
    </xf>
    <xf numFmtId="0" fontId="2" fillId="3" borderId="49" xfId="0" applyFont="1" applyFill="1" applyBorder="1" applyAlignment="1" applyProtection="1">
      <alignment horizontal="left" vertical="center" indent="1"/>
    </xf>
    <xf numFmtId="0" fontId="2" fillId="3" borderId="26" xfId="0" applyFont="1" applyFill="1" applyBorder="1" applyAlignment="1" applyProtection="1">
      <alignment horizontal="left" vertical="center" indent="1"/>
    </xf>
    <xf numFmtId="0" fontId="2" fillId="3" borderId="27" xfId="0" applyFont="1" applyFill="1" applyBorder="1" applyAlignment="1" applyProtection="1">
      <alignment horizontal="left" vertical="center" indent="1"/>
    </xf>
    <xf numFmtId="0" fontId="2" fillId="3" borderId="10" xfId="0" applyFont="1" applyFill="1" applyBorder="1" applyAlignment="1" applyProtection="1">
      <alignment horizontal="left" vertical="center" indent="1"/>
    </xf>
    <xf numFmtId="0" fontId="2" fillId="3" borderId="11" xfId="0" applyFont="1" applyFill="1" applyBorder="1" applyAlignment="1" applyProtection="1">
      <alignment horizontal="left" vertical="center" indent="1"/>
    </xf>
    <xf numFmtId="0" fontId="2" fillId="3" borderId="35" xfId="0" applyFont="1" applyFill="1" applyBorder="1" applyAlignment="1" applyProtection="1">
      <alignment horizontal="left" vertical="center" indent="1"/>
    </xf>
    <xf numFmtId="0" fontId="2" fillId="3" borderId="36" xfId="0" applyFont="1" applyFill="1" applyBorder="1" applyAlignment="1" applyProtection="1">
      <alignment horizontal="left" vertical="center" indent="1"/>
    </xf>
    <xf numFmtId="0" fontId="2" fillId="3" borderId="22" xfId="0" applyFont="1" applyFill="1" applyBorder="1" applyAlignment="1" applyProtection="1">
      <alignment horizontal="left" vertical="center" indent="1"/>
    </xf>
    <xf numFmtId="0" fontId="2" fillId="3" borderId="14" xfId="0" applyFont="1" applyFill="1" applyBorder="1" applyAlignment="1" applyProtection="1">
      <alignment horizontal="left" vertical="center" indent="1"/>
    </xf>
    <xf numFmtId="0" fontId="2" fillId="3" borderId="16" xfId="0" applyFont="1" applyFill="1" applyBorder="1" applyAlignment="1" applyProtection="1">
      <alignment horizontal="left" vertical="center" indent="1"/>
    </xf>
    <xf numFmtId="0" fontId="2" fillId="3" borderId="6" xfId="0" applyFont="1" applyFill="1" applyBorder="1" applyAlignment="1" applyProtection="1">
      <alignment horizontal="left" vertical="center" indent="1"/>
    </xf>
    <xf numFmtId="0" fontId="2" fillId="3" borderId="7" xfId="0" applyFont="1" applyFill="1" applyBorder="1" applyAlignment="1" applyProtection="1">
      <alignment horizontal="left" vertical="center" indent="1"/>
    </xf>
    <xf numFmtId="0" fontId="2" fillId="3" borderId="17" xfId="0" applyFont="1" applyFill="1" applyBorder="1" applyAlignment="1" applyProtection="1">
      <alignment horizontal="left" vertical="center" indent="1"/>
    </xf>
    <xf numFmtId="3" fontId="4" fillId="6" borderId="9" xfId="0" applyNumberFormat="1" applyFont="1" applyFill="1" applyBorder="1" applyAlignment="1" applyProtection="1">
      <alignment horizontal="center" vertical="center" wrapText="1"/>
      <protection locked="0"/>
    </xf>
    <xf numFmtId="3" fontId="4" fillId="6" borderId="9" xfId="0" applyNumberFormat="1" applyFont="1" applyFill="1" applyBorder="1" applyAlignment="1" applyProtection="1">
      <alignment horizontal="center" vertical="center"/>
      <protection locked="0"/>
    </xf>
    <xf numFmtId="3" fontId="4" fillId="6" borderId="28" xfId="0" applyNumberFormat="1" applyFont="1" applyFill="1" applyBorder="1" applyAlignment="1" applyProtection="1">
      <alignment horizontal="center" vertical="center"/>
      <protection locked="0"/>
    </xf>
    <xf numFmtId="3" fontId="4" fillId="6" borderId="29" xfId="0" applyNumberFormat="1" applyFont="1" applyFill="1" applyBorder="1" applyAlignment="1" applyProtection="1">
      <alignment horizontal="center" vertical="center"/>
      <protection locked="0"/>
    </xf>
    <xf numFmtId="3" fontId="4" fillId="6" borderId="25" xfId="0" applyNumberFormat="1" applyFont="1" applyFill="1" applyBorder="1" applyAlignment="1" applyProtection="1">
      <alignment horizontal="center" vertical="center"/>
      <protection locked="0"/>
    </xf>
    <xf numFmtId="3" fontId="4" fillId="6" borderId="30" xfId="0" applyNumberFormat="1" applyFont="1" applyFill="1" applyBorder="1" applyAlignment="1" applyProtection="1">
      <alignment horizontal="center" vertical="center"/>
      <protection locked="0"/>
    </xf>
    <xf numFmtId="0" fontId="25" fillId="3" borderId="19" xfId="0" applyFont="1" applyFill="1" applyBorder="1" applyAlignment="1" applyProtection="1">
      <alignment horizontal="center" vertical="center" wrapText="1"/>
    </xf>
    <xf numFmtId="0" fontId="25" fillId="3" borderId="11" xfId="0" applyFont="1" applyFill="1" applyBorder="1" applyAlignment="1" applyProtection="1">
      <alignment horizontal="center" vertical="center" wrapText="1"/>
    </xf>
    <xf numFmtId="3" fontId="4" fillId="6" borderId="31" xfId="0" applyNumberFormat="1" applyFont="1" applyFill="1" applyBorder="1" applyAlignment="1" applyProtection="1">
      <alignment horizontal="center" vertical="center"/>
      <protection locked="0"/>
    </xf>
    <xf numFmtId="3" fontId="4" fillId="0" borderId="21" xfId="0" applyNumberFormat="1" applyFont="1" applyFill="1" applyBorder="1" applyAlignment="1" applyProtection="1">
      <alignment horizontal="center" vertical="center"/>
      <protection hidden="1"/>
    </xf>
    <xf numFmtId="3" fontId="4" fillId="0" borderId="2" xfId="0" applyNumberFormat="1" applyFont="1" applyFill="1" applyBorder="1" applyAlignment="1" applyProtection="1">
      <alignment horizontal="center" vertical="center"/>
      <protection hidden="1"/>
    </xf>
    <xf numFmtId="3" fontId="4" fillId="0" borderId="15" xfId="0" applyNumberFormat="1" applyFont="1" applyFill="1" applyBorder="1" applyAlignment="1" applyProtection="1">
      <alignment horizontal="center" vertical="center"/>
      <protection hidden="1"/>
    </xf>
    <xf numFmtId="3" fontId="4" fillId="0" borderId="19" xfId="0" applyNumberFormat="1" applyFont="1" applyFill="1" applyBorder="1" applyAlignment="1" applyProtection="1">
      <alignment horizontal="center" vertical="center"/>
      <protection hidden="1"/>
    </xf>
    <xf numFmtId="3" fontId="4" fillId="0" borderId="11" xfId="0" applyNumberFormat="1" applyFont="1" applyFill="1" applyBorder="1" applyAlignment="1" applyProtection="1">
      <alignment horizontal="center" vertical="center"/>
      <protection hidden="1"/>
    </xf>
    <xf numFmtId="3" fontId="4" fillId="0" borderId="12" xfId="0" applyNumberFormat="1" applyFont="1" applyFill="1" applyBorder="1" applyAlignment="1" applyProtection="1">
      <alignment horizontal="center" vertical="center"/>
      <protection hidden="1"/>
    </xf>
    <xf numFmtId="3" fontId="4" fillId="0" borderId="28" xfId="0" applyNumberFormat="1" applyFont="1" applyFill="1" applyBorder="1" applyAlignment="1" applyProtection="1">
      <alignment horizontal="center" vertical="center"/>
      <protection hidden="1"/>
    </xf>
    <xf numFmtId="3" fontId="4" fillId="0" borderId="31" xfId="0" applyNumberFormat="1" applyFont="1" applyFill="1" applyBorder="1" applyAlignment="1" applyProtection="1">
      <alignment horizontal="center" vertical="center"/>
      <protection hidden="1"/>
    </xf>
    <xf numFmtId="0" fontId="2" fillId="3" borderId="22" xfId="0" applyFont="1" applyFill="1" applyBorder="1" applyAlignment="1" applyProtection="1">
      <alignment horizontal="left" vertical="top" wrapText="1" indent="1"/>
    </xf>
    <xf numFmtId="0" fontId="2" fillId="3" borderId="14" xfId="0" applyFont="1" applyFill="1" applyBorder="1" applyAlignment="1" applyProtection="1">
      <alignment horizontal="left" vertical="top" wrapText="1" indent="1"/>
    </xf>
    <xf numFmtId="0" fontId="2" fillId="3" borderId="16" xfId="0" applyFont="1" applyFill="1" applyBorder="1" applyAlignment="1" applyProtection="1">
      <alignment horizontal="left" vertical="top" wrapText="1" indent="1"/>
    </xf>
    <xf numFmtId="3" fontId="4" fillId="6" borderId="32" xfId="0" applyNumberFormat="1" applyFont="1" applyFill="1" applyBorder="1" applyAlignment="1" applyProtection="1">
      <alignment horizontal="center" vertical="center" wrapText="1"/>
      <protection locked="0"/>
    </xf>
    <xf numFmtId="3" fontId="4" fillId="6" borderId="32" xfId="0" applyNumberFormat="1" applyFont="1" applyFill="1" applyBorder="1" applyAlignment="1" applyProtection="1">
      <alignment horizontal="center" vertical="center"/>
      <protection locked="0"/>
    </xf>
    <xf numFmtId="0" fontId="2" fillId="3" borderId="22" xfId="0" applyFont="1" applyFill="1" applyBorder="1" applyAlignment="1" applyProtection="1">
      <alignment horizontal="left" vertical="center" wrapText="1" indent="1"/>
    </xf>
    <xf numFmtId="0" fontId="2" fillId="3" borderId="14" xfId="0" applyFont="1" applyFill="1" applyBorder="1" applyAlignment="1" applyProtection="1">
      <alignment horizontal="left" vertical="center" wrapText="1" indent="1"/>
    </xf>
    <xf numFmtId="0" fontId="2" fillId="3" borderId="16" xfId="0" applyFont="1" applyFill="1" applyBorder="1" applyAlignment="1" applyProtection="1">
      <alignment horizontal="left" vertical="center" wrapText="1" indent="1"/>
    </xf>
    <xf numFmtId="0" fontId="2" fillId="3" borderId="10" xfId="0" applyFont="1" applyFill="1" applyBorder="1" applyAlignment="1" applyProtection="1">
      <alignment horizontal="left" vertical="center" wrapText="1" indent="1"/>
    </xf>
    <xf numFmtId="0" fontId="2" fillId="3" borderId="11" xfId="0" applyFont="1" applyFill="1" applyBorder="1" applyAlignment="1" applyProtection="1">
      <alignment horizontal="left" vertical="center" wrapText="1" indent="1"/>
    </xf>
    <xf numFmtId="0" fontId="2" fillId="3" borderId="12" xfId="0" applyFont="1" applyFill="1" applyBorder="1" applyAlignment="1" applyProtection="1">
      <alignment horizontal="left" vertical="center" wrapText="1" indent="1"/>
    </xf>
    <xf numFmtId="0" fontId="2" fillId="3" borderId="13" xfId="0" applyFont="1" applyFill="1" applyBorder="1" applyAlignment="1" applyProtection="1">
      <alignment horizontal="center" vertical="top" wrapText="1"/>
    </xf>
    <xf numFmtId="0" fontId="2" fillId="3" borderId="0" xfId="0" applyFont="1" applyFill="1" applyBorder="1" applyAlignment="1" applyProtection="1">
      <alignment horizontal="center" vertical="top" wrapText="1"/>
    </xf>
    <xf numFmtId="0" fontId="2" fillId="3" borderId="33" xfId="0" applyFont="1" applyFill="1" applyBorder="1" applyAlignment="1" applyProtection="1">
      <alignment horizontal="center" vertical="top" wrapText="1"/>
    </xf>
    <xf numFmtId="3" fontId="4" fillId="0" borderId="29" xfId="0" applyNumberFormat="1" applyFont="1" applyFill="1" applyBorder="1" applyAlignment="1" applyProtection="1">
      <alignment horizontal="center" vertical="center"/>
      <protection hidden="1"/>
    </xf>
    <xf numFmtId="3" fontId="4" fillId="0" borderId="34" xfId="0" applyNumberFormat="1" applyFont="1" applyFill="1" applyBorder="1" applyAlignment="1" applyProtection="1">
      <alignment horizontal="center" vertical="center"/>
      <protection hidden="1"/>
    </xf>
    <xf numFmtId="0" fontId="2" fillId="3" borderId="9" xfId="0" applyFont="1" applyFill="1" applyBorder="1" applyAlignment="1" applyProtection="1">
      <alignment vertical="center"/>
    </xf>
    <xf numFmtId="4" fontId="4" fillId="0" borderId="28" xfId="0" applyNumberFormat="1" applyFont="1" applyFill="1" applyBorder="1" applyAlignment="1" applyProtection="1">
      <alignment horizontal="center" vertical="center"/>
      <protection hidden="1"/>
    </xf>
    <xf numFmtId="4" fontId="4" fillId="0" borderId="31" xfId="0" applyNumberFormat="1" applyFont="1" applyFill="1" applyBorder="1" applyAlignment="1" applyProtection="1">
      <alignment horizontal="center" vertical="center"/>
      <protection hidden="1"/>
    </xf>
    <xf numFmtId="0" fontId="25" fillId="3" borderId="13" xfId="0" applyFont="1" applyFill="1" applyBorder="1" applyAlignment="1" applyProtection="1">
      <alignment horizontal="center" vertical="center" wrapText="1"/>
    </xf>
    <xf numFmtId="0" fontId="25" fillId="3" borderId="0" xfId="0" applyFont="1" applyFill="1" applyBorder="1" applyAlignment="1" applyProtection="1">
      <alignment horizontal="center" vertical="center" wrapText="1"/>
    </xf>
    <xf numFmtId="0" fontId="25" fillId="3" borderId="33" xfId="0" applyFont="1" applyFill="1" applyBorder="1" applyAlignment="1" applyProtection="1">
      <alignment horizontal="center" vertical="center" wrapText="1"/>
    </xf>
    <xf numFmtId="3" fontId="4" fillId="0" borderId="18" xfId="0" applyNumberFormat="1" applyFont="1" applyFill="1" applyBorder="1" applyAlignment="1" applyProtection="1">
      <alignment horizontal="center" vertical="center"/>
      <protection hidden="1"/>
    </xf>
    <xf numFmtId="3" fontId="4" fillId="0" borderId="14" xfId="0" applyNumberFormat="1" applyFont="1" applyFill="1" applyBorder="1" applyAlignment="1" applyProtection="1">
      <alignment horizontal="center" vertical="center"/>
      <protection hidden="1"/>
    </xf>
    <xf numFmtId="3" fontId="4" fillId="0" borderId="16" xfId="0" applyNumberFormat="1" applyFont="1" applyFill="1" applyBorder="1" applyAlignment="1" applyProtection="1">
      <alignment horizontal="center" vertical="center"/>
      <protection hidden="1"/>
    </xf>
    <xf numFmtId="0" fontId="2" fillId="3" borderId="4" xfId="0" applyFont="1" applyFill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</xf>
    <xf numFmtId="0" fontId="2" fillId="3" borderId="10" xfId="0" applyFont="1" applyFill="1" applyBorder="1" applyAlignment="1" applyProtection="1">
      <alignment horizontal="center" vertical="center"/>
    </xf>
    <xf numFmtId="0" fontId="2" fillId="3" borderId="20" xfId="0" applyFont="1" applyFill="1" applyBorder="1" applyAlignment="1" applyProtection="1">
      <alignment horizontal="center" vertical="center"/>
    </xf>
    <xf numFmtId="3" fontId="4" fillId="6" borderId="18" xfId="0" applyNumberFormat="1" applyFont="1" applyFill="1" applyBorder="1" applyAlignment="1" applyProtection="1">
      <alignment horizontal="center" vertical="center"/>
      <protection locked="0"/>
    </xf>
    <xf numFmtId="3" fontId="4" fillId="6" borderId="14" xfId="0" applyNumberFormat="1" applyFont="1" applyFill="1" applyBorder="1" applyAlignment="1" applyProtection="1">
      <alignment horizontal="center" vertical="center"/>
      <protection locked="0"/>
    </xf>
    <xf numFmtId="3" fontId="4" fillId="6" borderId="16" xfId="0" applyNumberFormat="1" applyFont="1" applyFill="1" applyBorder="1" applyAlignment="1" applyProtection="1">
      <alignment horizontal="center" vertical="center"/>
      <protection locked="0"/>
    </xf>
    <xf numFmtId="3" fontId="4" fillId="6" borderId="19" xfId="0" applyNumberFormat="1" applyFont="1" applyFill="1" applyBorder="1" applyAlignment="1" applyProtection="1">
      <alignment horizontal="center" vertical="center"/>
      <protection locked="0"/>
    </xf>
    <xf numFmtId="3" fontId="4" fillId="6" borderId="11" xfId="0" applyNumberFormat="1" applyFont="1" applyFill="1" applyBorder="1" applyAlignment="1" applyProtection="1">
      <alignment horizontal="center" vertical="center"/>
      <protection locked="0"/>
    </xf>
    <xf numFmtId="3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3" borderId="22" xfId="0" applyFont="1" applyFill="1" applyBorder="1" applyAlignment="1" applyProtection="1">
      <alignment horizontal="center" vertical="center"/>
    </xf>
    <xf numFmtId="0" fontId="2" fillId="3" borderId="23" xfId="0" applyFont="1" applyFill="1" applyBorder="1" applyAlignment="1" applyProtection="1">
      <alignment horizontal="center" vertical="center"/>
    </xf>
    <xf numFmtId="0" fontId="2" fillId="3" borderId="12" xfId="0" applyFont="1" applyFill="1" applyBorder="1" applyAlignment="1" applyProtection="1">
      <alignment horizontal="left" vertical="center" indent="1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Alignment="1" applyProtection="1">
      <alignment horizontal="center" vertical="center" wrapText="1"/>
    </xf>
    <xf numFmtId="0" fontId="2" fillId="3" borderId="33" xfId="0" applyFont="1" applyFill="1" applyBorder="1" applyAlignment="1" applyProtection="1">
      <alignment horizontal="center" vertical="center" wrapText="1"/>
    </xf>
    <xf numFmtId="9" fontId="6" fillId="0" borderId="18" xfId="0" applyNumberFormat="1" applyFont="1" applyFill="1" applyBorder="1" applyAlignment="1" applyProtection="1">
      <alignment horizontal="center" vertical="center"/>
      <protection hidden="1"/>
    </xf>
    <xf numFmtId="9" fontId="6" fillId="0" borderId="14" xfId="0" applyNumberFormat="1" applyFont="1" applyFill="1" applyBorder="1" applyAlignment="1" applyProtection="1">
      <alignment horizontal="center" vertical="center"/>
      <protection hidden="1"/>
    </xf>
    <xf numFmtId="9" fontId="6" fillId="0" borderId="16" xfId="0" applyNumberFormat="1" applyFont="1" applyFill="1" applyBorder="1" applyAlignment="1" applyProtection="1">
      <alignment horizontal="center" vertical="center"/>
      <protection hidden="1"/>
    </xf>
    <xf numFmtId="9" fontId="6" fillId="0" borderId="19" xfId="0" applyNumberFormat="1" applyFont="1" applyFill="1" applyBorder="1" applyAlignment="1" applyProtection="1">
      <alignment horizontal="center" vertical="center"/>
      <protection hidden="1"/>
    </xf>
    <xf numFmtId="9" fontId="6" fillId="0" borderId="11" xfId="0" applyNumberFormat="1" applyFont="1" applyFill="1" applyBorder="1" applyAlignment="1" applyProtection="1">
      <alignment horizontal="center" vertical="center"/>
      <protection hidden="1"/>
    </xf>
    <xf numFmtId="9" fontId="6" fillId="0" borderId="12" xfId="0" applyNumberFormat="1" applyFont="1" applyFill="1" applyBorder="1" applyAlignment="1" applyProtection="1">
      <alignment horizontal="center" vertical="center"/>
      <protection hidden="1"/>
    </xf>
    <xf numFmtId="4" fontId="4" fillId="0" borderId="18" xfId="0" applyNumberFormat="1" applyFont="1" applyFill="1" applyBorder="1" applyAlignment="1" applyProtection="1">
      <alignment horizontal="center" vertical="center"/>
      <protection hidden="1"/>
    </xf>
    <xf numFmtId="4" fontId="4" fillId="0" borderId="14" xfId="0" applyNumberFormat="1" applyFont="1" applyFill="1" applyBorder="1" applyAlignment="1" applyProtection="1">
      <alignment horizontal="center" vertical="center"/>
      <protection hidden="1"/>
    </xf>
    <xf numFmtId="4" fontId="4" fillId="0" borderId="16" xfId="0" applyNumberFormat="1" applyFont="1" applyFill="1" applyBorder="1" applyAlignment="1" applyProtection="1">
      <alignment horizontal="center" vertical="center"/>
      <protection hidden="1"/>
    </xf>
    <xf numFmtId="4" fontId="4" fillId="0" borderId="19" xfId="0" applyNumberFormat="1" applyFont="1" applyFill="1" applyBorder="1" applyAlignment="1" applyProtection="1">
      <alignment horizontal="center" vertical="center"/>
      <protection hidden="1"/>
    </xf>
    <xf numFmtId="4" fontId="4" fillId="0" borderId="11" xfId="0" applyNumberFormat="1" applyFont="1" applyFill="1" applyBorder="1" applyAlignment="1" applyProtection="1">
      <alignment horizontal="center" vertical="center"/>
      <protection hidden="1"/>
    </xf>
    <xf numFmtId="4" fontId="4" fillId="0" borderId="12" xfId="0" applyNumberFormat="1" applyFont="1" applyFill="1" applyBorder="1" applyAlignment="1" applyProtection="1">
      <alignment horizontal="center" vertical="center"/>
      <protection hidden="1"/>
    </xf>
    <xf numFmtId="0" fontId="2" fillId="3" borderId="37" xfId="0" applyFont="1" applyFill="1" applyBorder="1" applyAlignment="1" applyProtection="1">
      <alignment horizontal="center" vertical="center" wrapText="1"/>
    </xf>
    <xf numFmtId="0" fontId="2" fillId="3" borderId="38" xfId="0" applyFont="1" applyFill="1" applyBorder="1" applyAlignment="1" applyProtection="1">
      <alignment horizontal="center" vertical="center"/>
    </xf>
    <xf numFmtId="0" fontId="2" fillId="3" borderId="32" xfId="0" applyFont="1" applyFill="1" applyBorder="1" applyAlignment="1" applyProtection="1">
      <alignment horizontal="center" vertical="center"/>
    </xf>
    <xf numFmtId="0" fontId="2" fillId="3" borderId="9" xfId="0" applyFont="1" applyFill="1" applyBorder="1" applyAlignment="1" applyProtection="1">
      <alignment horizontal="center" vertical="center"/>
    </xf>
    <xf numFmtId="0" fontId="7" fillId="0" borderId="0" xfId="0" applyFont="1" applyFill="1" applyAlignment="1" applyProtection="1">
      <alignment horizontal="left" vertical="top" wrapText="1"/>
    </xf>
    <xf numFmtId="3" fontId="4" fillId="7" borderId="21" xfId="0" applyNumberFormat="1" applyFont="1" applyFill="1" applyBorder="1" applyAlignment="1" applyProtection="1">
      <alignment horizontal="center" vertical="center"/>
      <protection hidden="1"/>
    </xf>
    <xf numFmtId="3" fontId="4" fillId="7" borderId="2" xfId="0" applyNumberFormat="1" applyFont="1" applyFill="1" applyBorder="1" applyAlignment="1" applyProtection="1">
      <alignment horizontal="center" vertical="center"/>
      <protection hidden="1"/>
    </xf>
    <xf numFmtId="3" fontId="4" fillId="7" borderId="3" xfId="0" applyNumberFormat="1" applyFont="1" applyFill="1" applyBorder="1" applyAlignment="1" applyProtection="1">
      <alignment horizontal="center" vertical="center"/>
      <protection hidden="1"/>
    </xf>
    <xf numFmtId="3" fontId="4" fillId="7" borderId="19" xfId="0" applyNumberFormat="1" applyFont="1" applyFill="1" applyBorder="1" applyAlignment="1" applyProtection="1">
      <alignment horizontal="center" vertical="center"/>
      <protection hidden="1"/>
    </xf>
    <xf numFmtId="3" fontId="4" fillId="7" borderId="11" xfId="0" applyNumberFormat="1" applyFont="1" applyFill="1" applyBorder="1" applyAlignment="1" applyProtection="1">
      <alignment horizontal="center" vertical="center"/>
      <protection hidden="1"/>
    </xf>
    <xf numFmtId="3" fontId="4" fillId="7" borderId="20" xfId="0" applyNumberFormat="1" applyFont="1" applyFill="1" applyBorder="1" applyAlignment="1" applyProtection="1">
      <alignment horizontal="center" vertical="center"/>
      <protection hidden="1"/>
    </xf>
    <xf numFmtId="3" fontId="4" fillId="0" borderId="23" xfId="0" applyNumberFormat="1" applyFont="1" applyFill="1" applyBorder="1" applyAlignment="1" applyProtection="1">
      <alignment horizontal="center" vertical="center"/>
      <protection hidden="1"/>
    </xf>
    <xf numFmtId="3" fontId="4" fillId="0" borderId="20" xfId="0" applyNumberFormat="1" applyFont="1" applyFill="1" applyBorder="1" applyAlignment="1" applyProtection="1">
      <alignment horizontal="center" vertical="center"/>
      <protection hidden="1"/>
    </xf>
    <xf numFmtId="0" fontId="2" fillId="3" borderId="6" xfId="0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</xf>
    <xf numFmtId="3" fontId="4" fillId="0" borderId="40" xfId="0" applyNumberFormat="1" applyFont="1" applyFill="1" applyBorder="1" applyAlignment="1" applyProtection="1">
      <alignment horizontal="center" vertical="center"/>
      <protection hidden="1"/>
    </xf>
    <xf numFmtId="3" fontId="4" fillId="0" borderId="7" xfId="0" applyNumberFormat="1" applyFont="1" applyFill="1" applyBorder="1" applyAlignment="1" applyProtection="1">
      <alignment horizontal="center" vertical="center"/>
      <protection hidden="1"/>
    </xf>
    <xf numFmtId="3" fontId="4" fillId="0" borderId="17" xfId="0" applyNumberFormat="1" applyFont="1" applyFill="1" applyBorder="1" applyAlignment="1" applyProtection="1">
      <alignment horizontal="center" vertical="center"/>
      <protection hidden="1"/>
    </xf>
    <xf numFmtId="0" fontId="25" fillId="3" borderId="10" xfId="0" applyFont="1" applyFill="1" applyBorder="1" applyAlignment="1" applyProtection="1">
      <alignment horizontal="left" vertical="center" wrapText="1" indent="1"/>
    </xf>
    <xf numFmtId="0" fontId="25" fillId="3" borderId="11" xfId="0" applyFont="1" applyFill="1" applyBorder="1" applyAlignment="1" applyProtection="1">
      <alignment horizontal="left" vertical="center" wrapText="1" indent="1"/>
    </xf>
    <xf numFmtId="0" fontId="25" fillId="3" borderId="12" xfId="0" applyFont="1" applyFill="1" applyBorder="1" applyAlignment="1" applyProtection="1">
      <alignment horizontal="left" vertical="center" wrapText="1" indent="1"/>
    </xf>
    <xf numFmtId="0" fontId="12" fillId="0" borderId="0" xfId="0" applyFont="1" applyFill="1" applyAlignment="1" applyProtection="1">
      <alignment horizontal="left"/>
    </xf>
    <xf numFmtId="3" fontId="4" fillId="7" borderId="18" xfId="0" applyNumberFormat="1" applyFont="1" applyFill="1" applyBorder="1" applyAlignment="1" applyProtection="1">
      <alignment horizontal="center" vertical="center"/>
      <protection hidden="1"/>
    </xf>
    <xf numFmtId="3" fontId="4" fillId="7" borderId="14" xfId="0" applyNumberFormat="1" applyFont="1" applyFill="1" applyBorder="1" applyAlignment="1" applyProtection="1">
      <alignment horizontal="center" vertical="center"/>
      <protection hidden="1"/>
    </xf>
    <xf numFmtId="3" fontId="4" fillId="7" borderId="23" xfId="0" applyNumberFormat="1" applyFont="1" applyFill="1" applyBorder="1" applyAlignment="1" applyProtection="1">
      <alignment horizontal="center" vertical="center"/>
      <protection hidden="1"/>
    </xf>
    <xf numFmtId="3" fontId="4" fillId="7" borderId="40" xfId="0" applyNumberFormat="1" applyFont="1" applyFill="1" applyBorder="1" applyAlignment="1" applyProtection="1">
      <alignment horizontal="center" vertical="center"/>
      <protection hidden="1"/>
    </xf>
    <xf numFmtId="3" fontId="4" fillId="7" borderId="7" xfId="0" applyNumberFormat="1" applyFont="1" applyFill="1" applyBorder="1" applyAlignment="1" applyProtection="1">
      <alignment horizontal="center" vertical="center"/>
      <protection hidden="1"/>
    </xf>
    <xf numFmtId="3" fontId="4" fillId="7" borderId="8" xfId="0" applyNumberFormat="1" applyFont="1" applyFill="1" applyBorder="1" applyAlignment="1" applyProtection="1">
      <alignment horizontal="center" vertical="center"/>
      <protection hidden="1"/>
    </xf>
    <xf numFmtId="4" fontId="4" fillId="0" borderId="29" xfId="0" applyNumberFormat="1" applyFont="1" applyFill="1" applyBorder="1" applyAlignment="1" applyProtection="1">
      <alignment horizontal="center" vertical="center"/>
      <protection hidden="1"/>
    </xf>
    <xf numFmtId="4" fontId="4" fillId="0" borderId="34" xfId="0" applyNumberFormat="1" applyFont="1" applyFill="1" applyBorder="1" applyAlignment="1" applyProtection="1">
      <alignment horizontal="center" vertical="center"/>
      <protection hidden="1"/>
    </xf>
    <xf numFmtId="3" fontId="4" fillId="0" borderId="24" xfId="0" applyNumberFormat="1" applyFont="1" applyFill="1" applyBorder="1" applyAlignment="1" applyProtection="1">
      <alignment horizontal="center" vertical="center" wrapText="1"/>
    </xf>
    <xf numFmtId="3" fontId="4" fillId="0" borderId="24" xfId="0" applyNumberFormat="1" applyFont="1" applyFill="1" applyBorder="1" applyAlignment="1" applyProtection="1">
      <alignment horizontal="center" vertical="center"/>
    </xf>
    <xf numFmtId="3" fontId="4" fillId="0" borderId="31" xfId="0" applyNumberFormat="1" applyFont="1" applyFill="1" applyBorder="1" applyAlignment="1" applyProtection="1">
      <alignment horizontal="center" vertical="center"/>
    </xf>
    <xf numFmtId="14" fontId="4" fillId="0" borderId="24" xfId="0" applyNumberFormat="1" applyFont="1" applyFill="1" applyBorder="1" applyAlignment="1" applyProtection="1">
      <alignment horizontal="center" vertical="center" wrapText="1"/>
    </xf>
    <xf numFmtId="14" fontId="4" fillId="0" borderId="24" xfId="0" applyNumberFormat="1" applyFont="1" applyFill="1" applyBorder="1" applyAlignment="1" applyProtection="1">
      <alignment horizontal="center" vertical="center"/>
    </xf>
    <xf numFmtId="14" fontId="4" fillId="0" borderId="31" xfId="0" applyNumberFormat="1" applyFont="1" applyFill="1" applyBorder="1" applyAlignment="1" applyProtection="1">
      <alignment horizontal="center" vertical="center"/>
    </xf>
    <xf numFmtId="3" fontId="4" fillId="0" borderId="9" xfId="0" applyNumberFormat="1" applyFont="1" applyFill="1" applyBorder="1" applyAlignment="1" applyProtection="1">
      <alignment horizontal="center" vertical="center"/>
      <protection hidden="1"/>
    </xf>
    <xf numFmtId="49" fontId="4" fillId="0" borderId="41" xfId="0" applyNumberFormat="1" applyFont="1" applyFill="1" applyBorder="1" applyAlignment="1" applyProtection="1">
      <alignment horizontal="center" vertical="center" wrapText="1"/>
    </xf>
    <xf numFmtId="49" fontId="4" fillId="0" borderId="24" xfId="0" applyNumberFormat="1" applyFont="1" applyFill="1" applyBorder="1" applyAlignment="1" applyProtection="1">
      <alignment horizontal="center" vertical="center"/>
    </xf>
    <xf numFmtId="49" fontId="4" fillId="0" borderId="42" xfId="0" applyNumberFormat="1" applyFont="1" applyFill="1" applyBorder="1" applyAlignment="1" applyProtection="1">
      <alignment horizontal="center" vertical="center"/>
    </xf>
    <xf numFmtId="49" fontId="4" fillId="0" borderId="31" xfId="0" applyNumberFormat="1" applyFont="1" applyFill="1" applyBorder="1" applyAlignment="1" applyProtection="1">
      <alignment horizontal="center" vertical="center"/>
    </xf>
    <xf numFmtId="164" fontId="4" fillId="6" borderId="18" xfId="0" applyNumberFormat="1" applyFont="1" applyFill="1" applyBorder="1" applyAlignment="1" applyProtection="1">
      <alignment horizontal="center" vertical="center"/>
      <protection locked="0"/>
    </xf>
    <xf numFmtId="164" fontId="4" fillId="6" borderId="14" xfId="0" applyNumberFormat="1" applyFont="1" applyFill="1" applyBorder="1" applyAlignment="1" applyProtection="1">
      <alignment horizontal="center" vertical="center"/>
      <protection locked="0"/>
    </xf>
    <xf numFmtId="164" fontId="4" fillId="6" borderId="16" xfId="0" applyNumberFormat="1" applyFont="1" applyFill="1" applyBorder="1" applyAlignment="1" applyProtection="1">
      <alignment horizontal="center" vertical="center"/>
      <protection locked="0"/>
    </xf>
    <xf numFmtId="164" fontId="4" fillId="6" borderId="19" xfId="0" applyNumberFormat="1" applyFont="1" applyFill="1" applyBorder="1" applyAlignment="1" applyProtection="1">
      <alignment horizontal="center" vertical="center"/>
      <protection locked="0"/>
    </xf>
    <xf numFmtId="164" fontId="4" fillId="6" borderId="11" xfId="0" applyNumberFormat="1" applyFont="1" applyFill="1" applyBorder="1" applyAlignment="1" applyProtection="1">
      <alignment horizontal="center" vertical="center"/>
      <protection locked="0"/>
    </xf>
    <xf numFmtId="164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center" vertical="center"/>
    </xf>
    <xf numFmtId="0" fontId="2" fillId="3" borderId="33" xfId="0" applyFont="1" applyFill="1" applyBorder="1" applyAlignment="1" applyProtection="1">
      <alignment horizontal="center" vertical="center"/>
    </xf>
    <xf numFmtId="3" fontId="4" fillId="0" borderId="39" xfId="0" applyNumberFormat="1" applyFont="1" applyFill="1" applyBorder="1" applyAlignment="1" applyProtection="1">
      <alignment horizontal="center" vertical="center"/>
      <protection hidden="1"/>
    </xf>
    <xf numFmtId="3" fontId="4" fillId="0" borderId="43" xfId="0" applyNumberFormat="1" applyFont="1" applyFill="1" applyBorder="1" applyAlignment="1" applyProtection="1">
      <alignment horizontal="center" vertical="center"/>
    </xf>
    <xf numFmtId="3" fontId="4" fillId="0" borderId="34" xfId="0" applyNumberFormat="1" applyFont="1" applyFill="1" applyBorder="1" applyAlignment="1" applyProtection="1">
      <alignment horizontal="center" vertical="center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/>
    </xf>
    <xf numFmtId="0" fontId="2" fillId="3" borderId="29" xfId="0" applyFont="1" applyFill="1" applyBorder="1" applyAlignment="1" applyProtection="1">
      <alignment horizontal="center" vertical="center"/>
    </xf>
    <xf numFmtId="0" fontId="2" fillId="3" borderId="31" xfId="0" applyFont="1" applyFill="1" applyBorder="1" applyAlignment="1" applyProtection="1">
      <alignment horizontal="center" vertical="center"/>
    </xf>
    <xf numFmtId="0" fontId="2" fillId="3" borderId="34" xfId="0" applyFont="1" applyFill="1" applyBorder="1" applyAlignment="1" applyProtection="1">
      <alignment horizontal="center" vertical="center"/>
    </xf>
    <xf numFmtId="14" fontId="4" fillId="6" borderId="18" xfId="0" applyNumberFormat="1" applyFont="1" applyFill="1" applyBorder="1" applyAlignment="1" applyProtection="1">
      <alignment horizontal="center" vertical="center"/>
      <protection locked="0"/>
    </xf>
    <xf numFmtId="14" fontId="4" fillId="6" borderId="14" xfId="0" applyNumberFormat="1" applyFont="1" applyFill="1" applyBorder="1" applyAlignment="1" applyProtection="1">
      <alignment horizontal="center" vertical="center"/>
      <protection locked="0"/>
    </xf>
    <xf numFmtId="14" fontId="4" fillId="6" borderId="16" xfId="0" applyNumberFormat="1" applyFont="1" applyFill="1" applyBorder="1" applyAlignment="1" applyProtection="1">
      <alignment horizontal="center" vertical="center"/>
      <protection locked="0"/>
    </xf>
    <xf numFmtId="14" fontId="4" fillId="6" borderId="19" xfId="0" applyNumberFormat="1" applyFont="1" applyFill="1" applyBorder="1" applyAlignment="1" applyProtection="1">
      <alignment horizontal="center" vertical="center"/>
      <protection locked="0"/>
    </xf>
    <xf numFmtId="14" fontId="4" fillId="6" borderId="11" xfId="0" applyNumberFormat="1" applyFont="1" applyFill="1" applyBorder="1" applyAlignment="1" applyProtection="1">
      <alignment horizontal="center" vertical="center"/>
      <protection locked="0"/>
    </xf>
    <xf numFmtId="14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5" fillId="3" borderId="22" xfId="0" applyFont="1" applyFill="1" applyBorder="1" applyAlignment="1" applyProtection="1">
      <alignment horizontal="left" vertical="center" wrapText="1" indent="1"/>
    </xf>
    <xf numFmtId="0" fontId="13" fillId="0" borderId="14" xfId="0" applyFont="1" applyBorder="1" applyAlignment="1" applyProtection="1">
      <alignment horizontal="left" vertical="center" indent="1"/>
    </xf>
    <xf numFmtId="0" fontId="13" fillId="0" borderId="16" xfId="0" applyFont="1" applyBorder="1" applyAlignment="1" applyProtection="1">
      <alignment horizontal="left" vertical="center" indent="1"/>
    </xf>
    <xf numFmtId="0" fontId="13" fillId="0" borderId="10" xfId="0" applyFont="1" applyBorder="1" applyAlignment="1" applyProtection="1">
      <alignment horizontal="left" vertical="center" indent="1"/>
    </xf>
    <xf numFmtId="0" fontId="13" fillId="0" borderId="11" xfId="0" applyFont="1" applyBorder="1" applyAlignment="1" applyProtection="1">
      <alignment horizontal="left" vertical="center" indent="1"/>
    </xf>
    <xf numFmtId="0" fontId="13" fillId="0" borderId="12" xfId="0" applyFont="1" applyBorder="1" applyAlignment="1" applyProtection="1">
      <alignment horizontal="left" vertical="center" indent="1"/>
    </xf>
    <xf numFmtId="0" fontId="2" fillId="3" borderId="39" xfId="0" applyFont="1" applyFill="1" applyBorder="1" applyAlignment="1" applyProtection="1">
      <alignment horizontal="center" vertical="center"/>
    </xf>
    <xf numFmtId="0" fontId="2" fillId="3" borderId="9" xfId="0" applyFont="1" applyFill="1" applyBorder="1" applyAlignment="1" applyProtection="1">
      <alignment horizontal="center" vertical="center" wrapText="1"/>
    </xf>
    <xf numFmtId="3" fontId="4" fillId="0" borderId="44" xfId="0" applyNumberFormat="1" applyFont="1" applyFill="1" applyBorder="1" applyAlignment="1" applyProtection="1">
      <alignment horizontal="center" vertical="center"/>
      <protection hidden="1"/>
    </xf>
    <xf numFmtId="3" fontId="4" fillId="0" borderId="45" xfId="0" applyNumberFormat="1" applyFont="1" applyFill="1" applyBorder="1" applyAlignment="1" applyProtection="1">
      <alignment horizontal="center" vertical="center"/>
      <protection hidden="1"/>
    </xf>
    <xf numFmtId="3" fontId="4" fillId="6" borderId="44" xfId="0" applyNumberFormat="1" applyFont="1" applyFill="1" applyBorder="1" applyAlignment="1" applyProtection="1">
      <alignment horizontal="center" vertical="center"/>
      <protection locked="0"/>
    </xf>
    <xf numFmtId="0" fontId="2" fillId="3" borderId="19" xfId="0" applyFont="1" applyFill="1" applyBorder="1" applyAlignment="1" applyProtection="1">
      <alignment horizontal="center" vertical="center"/>
    </xf>
    <xf numFmtId="0" fontId="2" fillId="3" borderId="11" xfId="0" applyFont="1" applyFill="1" applyBorder="1" applyAlignment="1" applyProtection="1">
      <alignment horizontal="center" vertical="center"/>
    </xf>
    <xf numFmtId="0" fontId="2" fillId="3" borderId="12" xfId="0" applyFont="1" applyFill="1" applyBorder="1" applyAlignment="1" applyProtection="1">
      <alignment horizontal="center" vertical="center"/>
    </xf>
    <xf numFmtId="0" fontId="2" fillId="3" borderId="55" xfId="0" applyFont="1" applyFill="1" applyBorder="1" applyAlignment="1" applyProtection="1">
      <alignment horizontal="center" vertical="center" wrapText="1"/>
    </xf>
    <xf numFmtId="0" fontId="2" fillId="3" borderId="42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left" vertical="center" indent="1"/>
    </xf>
    <xf numFmtId="0" fontId="5" fillId="3" borderId="14" xfId="0" applyFont="1" applyFill="1" applyBorder="1" applyAlignment="1" applyProtection="1">
      <alignment horizontal="left" vertical="center" indent="1"/>
    </xf>
    <xf numFmtId="0" fontId="5" fillId="3" borderId="16" xfId="0" applyFont="1" applyFill="1" applyBorder="1" applyAlignment="1" applyProtection="1">
      <alignment horizontal="left" vertical="center" indent="1"/>
    </xf>
    <xf numFmtId="0" fontId="5" fillId="3" borderId="10" xfId="0" applyFont="1" applyFill="1" applyBorder="1" applyAlignment="1" applyProtection="1">
      <alignment horizontal="left" vertical="center" indent="1"/>
    </xf>
    <xf numFmtId="0" fontId="5" fillId="3" borderId="11" xfId="0" applyFont="1" applyFill="1" applyBorder="1" applyAlignment="1" applyProtection="1">
      <alignment horizontal="left" vertical="center" indent="1"/>
    </xf>
    <xf numFmtId="0" fontId="5" fillId="3" borderId="12" xfId="0" applyFont="1" applyFill="1" applyBorder="1" applyAlignment="1" applyProtection="1">
      <alignment horizontal="left" vertical="center" indent="1"/>
    </xf>
    <xf numFmtId="14" fontId="4" fillId="0" borderId="24" xfId="0" applyNumberFormat="1" applyFont="1" applyFill="1" applyBorder="1" applyAlignment="1" applyProtection="1">
      <alignment horizontal="right" vertical="center" wrapText="1"/>
    </xf>
    <xf numFmtId="14" fontId="4" fillId="0" borderId="24" xfId="0" applyNumberFormat="1" applyFont="1" applyFill="1" applyBorder="1" applyAlignment="1" applyProtection="1">
      <alignment horizontal="right" vertical="center"/>
    </xf>
    <xf numFmtId="14" fontId="4" fillId="0" borderId="31" xfId="0" applyNumberFormat="1" applyFont="1" applyFill="1" applyBorder="1" applyAlignment="1" applyProtection="1">
      <alignment horizontal="right" vertical="center"/>
    </xf>
    <xf numFmtId="49" fontId="4" fillId="0" borderId="13" xfId="0" applyNumberFormat="1" applyFont="1" applyFill="1" applyBorder="1" applyAlignment="1" applyProtection="1">
      <alignment horizontal="center" vertical="center"/>
    </xf>
    <xf numFmtId="49" fontId="4" fillId="0" borderId="0" xfId="0" applyNumberFormat="1" applyFont="1" applyFill="1" applyBorder="1" applyAlignment="1" applyProtection="1">
      <alignment horizontal="center" vertical="center"/>
    </xf>
    <xf numFmtId="49" fontId="4" fillId="0" borderId="33" xfId="0" applyNumberFormat="1" applyFont="1" applyFill="1" applyBorder="1" applyAlignment="1" applyProtection="1">
      <alignment horizontal="center" vertical="center"/>
    </xf>
    <xf numFmtId="49" fontId="4" fillId="0" borderId="19" xfId="0" applyNumberFormat="1" applyFont="1" applyFill="1" applyBorder="1" applyAlignment="1" applyProtection="1">
      <alignment horizontal="center" vertical="center"/>
    </xf>
    <xf numFmtId="49" fontId="4" fillId="0" borderId="11" xfId="0" applyNumberFormat="1" applyFont="1" applyFill="1" applyBorder="1" applyAlignment="1" applyProtection="1">
      <alignment horizontal="center" vertical="center"/>
    </xf>
    <xf numFmtId="49" fontId="4" fillId="0" borderId="12" xfId="0" applyNumberFormat="1" applyFont="1" applyFill="1" applyBorder="1" applyAlignment="1" applyProtection="1">
      <alignment horizontal="center" vertical="center"/>
    </xf>
    <xf numFmtId="0" fontId="2" fillId="3" borderId="14" xfId="0" applyFont="1" applyFill="1" applyBorder="1" applyAlignment="1" applyProtection="1">
      <alignment horizontal="center" vertical="center"/>
    </xf>
    <xf numFmtId="0" fontId="2" fillId="3" borderId="16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horizontal="left" vertical="center" wrapText="1" indent="1"/>
    </xf>
    <xf numFmtId="3" fontId="4" fillId="0" borderId="24" xfId="0" applyNumberFormat="1" applyFont="1" applyFill="1" applyBorder="1" applyAlignment="1" applyProtection="1">
      <alignment horizontal="center" vertical="center"/>
      <protection hidden="1"/>
    </xf>
    <xf numFmtId="3" fontId="4" fillId="0" borderId="43" xfId="0" applyNumberFormat="1" applyFont="1" applyFill="1" applyBorder="1" applyAlignment="1" applyProtection="1">
      <alignment horizontal="center" vertical="center"/>
      <protection hidden="1"/>
    </xf>
    <xf numFmtId="3" fontId="4" fillId="0" borderId="25" xfId="0" applyNumberFormat="1" applyFont="1" applyFill="1" applyBorder="1" applyAlignment="1" applyProtection="1">
      <alignment horizontal="center" vertical="center"/>
      <protection hidden="1"/>
    </xf>
    <xf numFmtId="3" fontId="4" fillId="0" borderId="30" xfId="0" applyNumberFormat="1" applyFont="1" applyFill="1" applyBorder="1" applyAlignment="1" applyProtection="1">
      <alignment horizontal="center" vertical="center"/>
      <protection hidden="1"/>
    </xf>
    <xf numFmtId="3" fontId="4" fillId="6" borderId="23" xfId="0" applyNumberFormat="1" applyFont="1" applyFill="1" applyBorder="1" applyAlignment="1" applyProtection="1">
      <alignment horizontal="center" vertical="center"/>
      <protection locked="0"/>
    </xf>
    <xf numFmtId="3" fontId="4" fillId="6" borderId="20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 applyProtection="1">
      <alignment horizontal="center" vertical="center"/>
    </xf>
    <xf numFmtId="0" fontId="17" fillId="3" borderId="3" xfId="0" applyFont="1" applyFill="1" applyBorder="1" applyAlignment="1" applyProtection="1">
      <alignment horizontal="center" vertical="center"/>
    </xf>
    <xf numFmtId="0" fontId="17" fillId="3" borderId="4" xfId="0" applyFont="1" applyFill="1" applyBorder="1" applyAlignment="1" applyProtection="1">
      <alignment horizontal="center" vertical="center"/>
    </xf>
    <xf numFmtId="0" fontId="17" fillId="3" borderId="5" xfId="0" applyFont="1" applyFill="1" applyBorder="1" applyAlignment="1" applyProtection="1">
      <alignment horizontal="center" vertical="center"/>
    </xf>
    <xf numFmtId="0" fontId="17" fillId="3" borderId="1" xfId="0" applyFont="1" applyFill="1" applyBorder="1" applyAlignment="1" applyProtection="1">
      <alignment horizontal="left" vertical="center" wrapText="1" indent="1"/>
    </xf>
    <xf numFmtId="0" fontId="17" fillId="3" borderId="2" xfId="0" applyFont="1" applyFill="1" applyBorder="1" applyAlignment="1" applyProtection="1">
      <alignment horizontal="left" vertical="center" wrapText="1" indent="1"/>
    </xf>
    <xf numFmtId="0" fontId="17" fillId="3" borderId="4" xfId="0" applyFont="1" applyFill="1" applyBorder="1" applyAlignment="1" applyProtection="1">
      <alignment horizontal="left" vertical="center" wrapText="1" indent="1"/>
    </xf>
    <xf numFmtId="0" fontId="17" fillId="3" borderId="0" xfId="0" applyFont="1" applyFill="1" applyBorder="1" applyAlignment="1" applyProtection="1">
      <alignment horizontal="left" vertical="center" wrapText="1" indent="1"/>
    </xf>
    <xf numFmtId="3" fontId="19" fillId="6" borderId="21" xfId="0" applyNumberFormat="1" applyFont="1" applyFill="1" applyBorder="1" applyAlignment="1" applyProtection="1">
      <alignment horizontal="center" vertical="center"/>
      <protection locked="0"/>
    </xf>
    <xf numFmtId="3" fontId="19" fillId="6" borderId="2" xfId="0" applyNumberFormat="1" applyFont="1" applyFill="1" applyBorder="1" applyAlignment="1" applyProtection="1">
      <alignment horizontal="center" vertical="center"/>
      <protection locked="0"/>
    </xf>
    <xf numFmtId="3" fontId="19" fillId="6" borderId="3" xfId="0" applyNumberFormat="1" applyFont="1" applyFill="1" applyBorder="1" applyAlignment="1" applyProtection="1">
      <alignment horizontal="center" vertical="center"/>
      <protection locked="0"/>
    </xf>
    <xf numFmtId="3" fontId="19" fillId="6" borderId="13" xfId="0" applyNumberFormat="1" applyFont="1" applyFill="1" applyBorder="1" applyAlignment="1" applyProtection="1">
      <alignment horizontal="center" vertical="center"/>
      <protection locked="0"/>
    </xf>
    <xf numFmtId="3" fontId="19" fillId="6" borderId="0" xfId="0" applyNumberFormat="1" applyFont="1" applyFill="1" applyBorder="1" applyAlignment="1" applyProtection="1">
      <alignment horizontal="center" vertical="center"/>
      <protection locked="0"/>
    </xf>
    <xf numFmtId="3" fontId="19" fillId="6" borderId="5" xfId="0" applyNumberFormat="1" applyFont="1" applyFill="1" applyBorder="1" applyAlignment="1" applyProtection="1">
      <alignment horizontal="center" vertical="center"/>
      <protection locked="0"/>
    </xf>
    <xf numFmtId="3" fontId="4" fillId="3" borderId="24" xfId="0" applyNumberFormat="1" applyFont="1" applyFill="1" applyBorder="1" applyAlignment="1" applyProtection="1">
      <alignment horizontal="center" vertical="center" wrapText="1"/>
    </xf>
    <xf numFmtId="3" fontId="4" fillId="3" borderId="24" xfId="0" applyNumberFormat="1" applyFont="1" applyFill="1" applyBorder="1" applyAlignment="1" applyProtection="1">
      <alignment horizontal="center" vertical="center"/>
    </xf>
    <xf numFmtId="3" fontId="4" fillId="3" borderId="43" xfId="0" applyNumberFormat="1" applyFont="1" applyFill="1" applyBorder="1" applyAlignment="1" applyProtection="1">
      <alignment horizontal="center" vertical="center"/>
    </xf>
    <xf numFmtId="3" fontId="4" fillId="3" borderId="31" xfId="0" applyNumberFormat="1" applyFont="1" applyFill="1" applyBorder="1" applyAlignment="1" applyProtection="1">
      <alignment horizontal="center" vertical="center"/>
    </xf>
    <xf numFmtId="3" fontId="4" fillId="3" borderId="34" xfId="0" applyNumberFormat="1" applyFont="1" applyFill="1" applyBorder="1" applyAlignment="1" applyProtection="1">
      <alignment horizontal="center" vertical="center"/>
    </xf>
    <xf numFmtId="0" fontId="14" fillId="3" borderId="4" xfId="0" applyFont="1" applyFill="1" applyBorder="1" applyAlignment="1" applyProtection="1">
      <alignment horizontal="left" vertical="center" wrapText="1"/>
    </xf>
    <xf numFmtId="0" fontId="14" fillId="3" borderId="0" xfId="0" applyFont="1" applyFill="1" applyBorder="1" applyAlignment="1" applyProtection="1">
      <alignment horizontal="left" vertical="center" wrapText="1"/>
    </xf>
    <xf numFmtId="0" fontId="14" fillId="3" borderId="33" xfId="0" applyFont="1" applyFill="1" applyBorder="1" applyAlignment="1" applyProtection="1">
      <alignment horizontal="left" vertical="center" wrapText="1"/>
    </xf>
    <xf numFmtId="0" fontId="2" fillId="3" borderId="18" xfId="0" applyFont="1" applyFill="1" applyBorder="1" applyAlignment="1" applyProtection="1">
      <alignment horizontal="center" vertical="center"/>
    </xf>
    <xf numFmtId="0" fontId="15" fillId="3" borderId="22" xfId="0" applyFont="1" applyFill="1" applyBorder="1" applyAlignment="1" applyProtection="1">
      <alignment horizontal="left" vertical="center" wrapText="1"/>
    </xf>
    <xf numFmtId="0" fontId="15" fillId="3" borderId="14" xfId="0" applyFont="1" applyFill="1" applyBorder="1" applyAlignment="1" applyProtection="1">
      <alignment horizontal="left" vertical="center" wrapText="1"/>
    </xf>
    <xf numFmtId="0" fontId="15" fillId="3" borderId="16" xfId="0" applyFont="1" applyFill="1" applyBorder="1" applyAlignment="1" applyProtection="1">
      <alignment horizontal="left" vertical="center" wrapText="1"/>
    </xf>
    <xf numFmtId="3" fontId="4" fillId="0" borderId="9" xfId="0" applyNumberFormat="1" applyFont="1" applyFill="1" applyBorder="1" applyAlignment="1" applyProtection="1">
      <alignment horizontal="center" vertical="center" wrapText="1"/>
      <protection hidden="1"/>
    </xf>
    <xf numFmtId="0" fontId="2" fillId="3" borderId="3" xfId="0" applyFont="1" applyFill="1" applyBorder="1" applyAlignment="1" applyProtection="1">
      <alignment horizontal="center" vertical="center" wrapText="1"/>
    </xf>
    <xf numFmtId="0" fontId="25" fillId="3" borderId="19" xfId="0" applyFont="1" applyFill="1" applyBorder="1" applyAlignment="1" applyProtection="1">
      <alignment horizontal="center" vertical="center"/>
    </xf>
    <xf numFmtId="0" fontId="25" fillId="3" borderId="11" xfId="0" applyFont="1" applyFill="1" applyBorder="1" applyAlignment="1" applyProtection="1">
      <alignment horizontal="center" vertical="center"/>
    </xf>
    <xf numFmtId="0" fontId="25" fillId="3" borderId="12" xfId="0" applyFont="1" applyFill="1" applyBorder="1" applyAlignment="1" applyProtection="1">
      <alignment horizontal="center" vertical="center"/>
    </xf>
    <xf numFmtId="0" fontId="2" fillId="3" borderId="38" xfId="0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top" wrapText="1"/>
    </xf>
    <xf numFmtId="0" fontId="25" fillId="3" borderId="20" xfId="0" applyFont="1" applyFill="1" applyBorder="1" applyAlignment="1" applyProtection="1">
      <alignment horizontal="center" vertical="center" wrapText="1"/>
    </xf>
    <xf numFmtId="0" fontId="2" fillId="3" borderId="39" xfId="0" applyFont="1" applyFill="1" applyBorder="1" applyAlignment="1" applyProtection="1">
      <alignment vertical="center"/>
    </xf>
    <xf numFmtId="0" fontId="2" fillId="3" borderId="18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 wrapText="1"/>
    </xf>
    <xf numFmtId="0" fontId="25" fillId="3" borderId="5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 wrapText="1"/>
    </xf>
    <xf numFmtId="3" fontId="7" fillId="3" borderId="18" xfId="0" applyNumberFormat="1" applyFont="1" applyFill="1" applyBorder="1" applyAlignment="1" applyProtection="1">
      <alignment horizontal="center" vertical="center" wrapText="1"/>
    </xf>
    <xf numFmtId="3" fontId="7" fillId="3" borderId="14" xfId="0" applyNumberFormat="1" applyFont="1" applyFill="1" applyBorder="1" applyAlignment="1" applyProtection="1">
      <alignment horizontal="center" vertical="center" wrapText="1"/>
    </xf>
    <xf numFmtId="3" fontId="7" fillId="3" borderId="19" xfId="0" applyNumberFormat="1" applyFont="1" applyFill="1" applyBorder="1" applyAlignment="1" applyProtection="1">
      <alignment horizontal="center" vertical="center" wrapText="1"/>
    </xf>
    <xf numFmtId="3" fontId="7" fillId="3" borderId="11" xfId="0" applyNumberFormat="1" applyFont="1" applyFill="1" applyBorder="1" applyAlignment="1" applyProtection="1">
      <alignment horizontal="center" vertical="center" wrapText="1"/>
    </xf>
    <xf numFmtId="3" fontId="7" fillId="6" borderId="18" xfId="0" applyNumberFormat="1" applyFont="1" applyFill="1" applyBorder="1" applyAlignment="1" applyProtection="1">
      <alignment horizontal="center" vertical="center" wrapText="1"/>
      <protection locked="0"/>
    </xf>
    <xf numFmtId="3" fontId="7" fillId="6" borderId="14" xfId="0" applyNumberFormat="1" applyFont="1" applyFill="1" applyBorder="1" applyAlignment="1" applyProtection="1">
      <alignment horizontal="center" vertical="center" wrapText="1"/>
      <protection locked="0"/>
    </xf>
    <xf numFmtId="3" fontId="7" fillId="6" borderId="16" xfId="0" applyNumberFormat="1" applyFont="1" applyFill="1" applyBorder="1" applyAlignment="1" applyProtection="1">
      <alignment horizontal="center" vertical="center" wrapText="1"/>
      <protection locked="0"/>
    </xf>
    <xf numFmtId="3" fontId="7" fillId="6" borderId="19" xfId="0" applyNumberFormat="1" applyFont="1" applyFill="1" applyBorder="1" applyAlignment="1" applyProtection="1">
      <alignment horizontal="center" vertical="center" wrapText="1"/>
      <protection locked="0"/>
    </xf>
    <xf numFmtId="3" fontId="7" fillId="6" borderId="11" xfId="0" applyNumberFormat="1" applyFont="1" applyFill="1" applyBorder="1" applyAlignment="1" applyProtection="1">
      <alignment horizontal="center" vertical="center" wrapText="1"/>
      <protection locked="0"/>
    </xf>
    <xf numFmtId="3" fontId="7" fillId="6" borderId="12" xfId="0" applyNumberFormat="1" applyFont="1" applyFill="1" applyBorder="1" applyAlignment="1" applyProtection="1">
      <alignment horizontal="center" vertical="center" wrapText="1"/>
      <protection locked="0"/>
    </xf>
    <xf numFmtId="0" fontId="25" fillId="3" borderId="10" xfId="0" applyFont="1" applyFill="1" applyBorder="1" applyAlignment="1" applyProtection="1">
      <alignment horizontal="center" vertical="center" wrapText="1"/>
    </xf>
    <xf numFmtId="0" fontId="25" fillId="3" borderId="12" xfId="0" applyFont="1" applyFill="1" applyBorder="1" applyAlignment="1" applyProtection="1">
      <alignment horizontal="center" vertical="center" wrapText="1"/>
    </xf>
    <xf numFmtId="3" fontId="7" fillId="6" borderId="18" xfId="0" applyNumberFormat="1" applyFont="1" applyFill="1" applyBorder="1" applyAlignment="1" applyProtection="1">
      <alignment horizontal="center" vertical="center"/>
      <protection locked="0"/>
    </xf>
    <xf numFmtId="3" fontId="7" fillId="6" borderId="14" xfId="0" applyNumberFormat="1" applyFont="1" applyFill="1" applyBorder="1" applyAlignment="1" applyProtection="1">
      <alignment horizontal="center" vertical="center"/>
      <protection locked="0"/>
    </xf>
    <xf numFmtId="3" fontId="7" fillId="6" borderId="23" xfId="0" applyNumberFormat="1" applyFont="1" applyFill="1" applyBorder="1" applyAlignment="1" applyProtection="1">
      <alignment horizontal="center" vertical="center"/>
      <protection locked="0"/>
    </xf>
    <xf numFmtId="3" fontId="7" fillId="6" borderId="40" xfId="0" applyNumberFormat="1" applyFont="1" applyFill="1" applyBorder="1" applyAlignment="1" applyProtection="1">
      <alignment horizontal="center" vertical="center"/>
      <protection locked="0"/>
    </xf>
    <xf numFmtId="3" fontId="7" fillId="6" borderId="7" xfId="0" applyNumberFormat="1" applyFont="1" applyFill="1" applyBorder="1" applyAlignment="1" applyProtection="1">
      <alignment horizontal="center" vertical="center"/>
      <protection locked="0"/>
    </xf>
    <xf numFmtId="3" fontId="7" fillId="6" borderId="8" xfId="0" applyNumberFormat="1" applyFont="1" applyFill="1" applyBorder="1" applyAlignment="1" applyProtection="1">
      <alignment horizontal="center" vertical="center"/>
      <protection locked="0"/>
    </xf>
    <xf numFmtId="0" fontId="2" fillId="3" borderId="14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center" vertical="center" wrapText="1"/>
    </xf>
    <xf numFmtId="3" fontId="25" fillId="3" borderId="4" xfId="0" applyNumberFormat="1" applyFont="1" applyFill="1" applyBorder="1" applyAlignment="1" applyProtection="1">
      <alignment horizontal="left" vertical="center" wrapText="1" indent="1"/>
    </xf>
    <xf numFmtId="3" fontId="25" fillId="3" borderId="0" xfId="0" applyNumberFormat="1" applyFont="1" applyFill="1" applyBorder="1" applyAlignment="1" applyProtection="1">
      <alignment horizontal="left" vertical="center" wrapText="1" indent="1"/>
    </xf>
    <xf numFmtId="14" fontId="7" fillId="6" borderId="18" xfId="0" applyNumberFormat="1" applyFont="1" applyFill="1" applyBorder="1" applyAlignment="1" applyProtection="1">
      <alignment horizontal="center" vertical="center" wrapText="1"/>
      <protection locked="0"/>
    </xf>
    <xf numFmtId="14" fontId="7" fillId="6" borderId="14" xfId="0" applyNumberFormat="1" applyFont="1" applyFill="1" applyBorder="1" applyAlignment="1" applyProtection="1">
      <alignment horizontal="center" vertical="center" wrapText="1"/>
      <protection locked="0"/>
    </xf>
    <xf numFmtId="14" fontId="7" fillId="6" borderId="19" xfId="0" applyNumberFormat="1" applyFont="1" applyFill="1" applyBorder="1" applyAlignment="1" applyProtection="1">
      <alignment horizontal="center" vertical="center" wrapText="1"/>
      <protection locked="0"/>
    </xf>
    <xf numFmtId="14" fontId="7" fillId="6" borderId="11" xfId="0" applyNumberFormat="1" applyFont="1" applyFill="1" applyBorder="1" applyAlignment="1" applyProtection="1">
      <alignment horizontal="center" vertical="center" wrapText="1"/>
      <protection locked="0"/>
    </xf>
    <xf numFmtId="0" fontId="25" fillId="3" borderId="7" xfId="0" applyFont="1" applyFill="1" applyBorder="1" applyAlignment="1" applyProtection="1">
      <alignment horizontal="left" vertical="center" wrapText="1"/>
    </xf>
    <xf numFmtId="0" fontId="24" fillId="3" borderId="7" xfId="0" quotePrefix="1" applyFont="1" applyFill="1" applyBorder="1" applyAlignment="1" applyProtection="1">
      <alignment horizontal="left" vertical="center" wrapText="1"/>
    </xf>
    <xf numFmtId="3" fontId="7" fillId="6" borderId="40" xfId="0" applyNumberFormat="1" applyFont="1" applyFill="1" applyBorder="1" applyAlignment="1" applyProtection="1">
      <alignment horizontal="center" vertical="center" wrapText="1"/>
      <protection locked="0"/>
    </xf>
    <xf numFmtId="3" fontId="7" fillId="6" borderId="7" xfId="0" applyNumberFormat="1" applyFont="1" applyFill="1" applyBorder="1" applyAlignment="1" applyProtection="1">
      <alignment horizontal="center" vertical="center" wrapText="1"/>
      <protection locked="0"/>
    </xf>
    <xf numFmtId="3" fontId="7" fillId="6" borderId="17" xfId="0" applyNumberFormat="1" applyFont="1" applyFill="1" applyBorder="1" applyAlignment="1" applyProtection="1">
      <alignment horizontal="center" vertical="center" wrapText="1"/>
      <protection locked="0"/>
    </xf>
    <xf numFmtId="0" fontId="25" fillId="3" borderId="6" xfId="0" applyFont="1" applyFill="1" applyBorder="1" applyAlignment="1" applyProtection="1">
      <alignment horizontal="left" vertical="top" indent="1"/>
    </xf>
    <xf numFmtId="0" fontId="25" fillId="3" borderId="7" xfId="0" applyFont="1" applyFill="1" applyBorder="1" applyAlignment="1" applyProtection="1">
      <alignment horizontal="left" vertical="top" indent="1"/>
    </xf>
    <xf numFmtId="0" fontId="25" fillId="3" borderId="17" xfId="0" applyFont="1" applyFill="1" applyBorder="1" applyAlignment="1" applyProtection="1">
      <alignment horizontal="left" vertical="top" indent="1"/>
    </xf>
    <xf numFmtId="0" fontId="2" fillId="3" borderId="55" xfId="0" applyFont="1" applyFill="1" applyBorder="1" applyAlignment="1" applyProtection="1">
      <alignment horizontal="left" vertical="center" indent="1"/>
    </xf>
    <xf numFmtId="0" fontId="2" fillId="3" borderId="28" xfId="0" applyFont="1" applyFill="1" applyBorder="1" applyAlignment="1" applyProtection="1">
      <alignment horizontal="left" vertical="center" indent="1"/>
    </xf>
    <xf numFmtId="3" fontId="7" fillId="0" borderId="24" xfId="0" applyNumberFormat="1" applyFont="1" applyFill="1" applyBorder="1" applyAlignment="1" applyProtection="1">
      <alignment horizontal="center" vertical="center" wrapText="1"/>
    </xf>
    <xf numFmtId="3" fontId="7" fillId="0" borderId="31" xfId="0" applyNumberFormat="1" applyFont="1" applyFill="1" applyBorder="1" applyAlignment="1" applyProtection="1">
      <alignment horizontal="center" vertical="center" wrapText="1"/>
    </xf>
    <xf numFmtId="3" fontId="7" fillId="0" borderId="28" xfId="0" applyNumberFormat="1" applyFont="1" applyFill="1" applyBorder="1" applyAlignment="1" applyProtection="1">
      <alignment horizontal="center" vertical="center" wrapText="1"/>
    </xf>
    <xf numFmtId="3" fontId="7" fillId="0" borderId="29" xfId="0" applyNumberFormat="1" applyFont="1" applyFill="1" applyBorder="1" applyAlignment="1" applyProtection="1">
      <alignment horizontal="center" vertical="center" wrapText="1"/>
    </xf>
    <xf numFmtId="3" fontId="7" fillId="0" borderId="34" xfId="0" applyNumberFormat="1" applyFont="1" applyFill="1" applyBorder="1" applyAlignment="1" applyProtection="1">
      <alignment horizontal="center" vertical="center" wrapText="1"/>
    </xf>
    <xf numFmtId="0" fontId="25" fillId="3" borderId="42" xfId="0" applyFont="1" applyFill="1" applyBorder="1" applyAlignment="1" applyProtection="1">
      <alignment horizontal="left" vertical="center" indent="1"/>
    </xf>
    <xf numFmtId="0" fontId="25" fillId="3" borderId="31" xfId="0" applyFont="1" applyFill="1" applyBorder="1" applyAlignment="1" applyProtection="1">
      <alignment horizontal="left" vertical="center" indent="1"/>
    </xf>
    <xf numFmtId="0" fontId="2" fillId="3" borderId="4" xfId="0" applyFont="1" applyFill="1" applyBorder="1" applyAlignment="1" applyProtection="1">
      <alignment horizontal="left" vertical="center" indent="1"/>
    </xf>
    <xf numFmtId="0" fontId="2" fillId="3" borderId="0" xfId="0" applyFont="1" applyFill="1" applyBorder="1" applyAlignment="1" applyProtection="1">
      <alignment horizontal="left" vertical="center" indent="1"/>
    </xf>
    <xf numFmtId="0" fontId="3" fillId="3" borderId="48" xfId="0" applyFont="1" applyFill="1" applyBorder="1" applyAlignment="1" applyProtection="1">
      <alignment horizontal="left" indent="1"/>
    </xf>
    <xf numFmtId="0" fontId="3" fillId="3" borderId="49" xfId="0" applyFont="1" applyFill="1" applyBorder="1" applyAlignment="1" applyProtection="1">
      <alignment horizontal="left" indent="1"/>
    </xf>
    <xf numFmtId="0" fontId="3" fillId="3" borderId="51" xfId="0" applyFont="1" applyFill="1" applyBorder="1" applyAlignment="1" applyProtection="1">
      <alignment horizontal="left" indent="1"/>
    </xf>
    <xf numFmtId="3" fontId="7" fillId="0" borderId="43" xfId="0" applyNumberFormat="1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horizontal="center" vertical="center"/>
    </xf>
    <xf numFmtId="0" fontId="2" fillId="3" borderId="50" xfId="0" applyFont="1" applyFill="1" applyBorder="1" applyAlignment="1" applyProtection="1">
      <alignment horizontal="center" vertical="center"/>
    </xf>
    <xf numFmtId="0" fontId="2" fillId="3" borderId="35" xfId="0" applyFont="1" applyFill="1" applyBorder="1" applyAlignment="1" applyProtection="1">
      <alignment horizontal="center" vertical="center"/>
    </xf>
    <xf numFmtId="0" fontId="2" fillId="3" borderId="52" xfId="0" applyFont="1" applyFill="1" applyBorder="1" applyAlignment="1" applyProtection="1">
      <alignment horizontal="center" vertical="center"/>
    </xf>
    <xf numFmtId="3" fontId="7" fillId="0" borderId="25" xfId="0" applyNumberFormat="1" applyFont="1" applyFill="1" applyBorder="1" applyAlignment="1" applyProtection="1">
      <alignment horizontal="center" vertical="center" wrapText="1"/>
    </xf>
    <xf numFmtId="3" fontId="7" fillId="0" borderId="30" xfId="0" applyNumberFormat="1" applyFont="1" applyFill="1" applyBorder="1" applyAlignment="1" applyProtection="1">
      <alignment horizontal="center" vertical="center" wrapText="1"/>
    </xf>
    <xf numFmtId="0" fontId="2" fillId="3" borderId="53" xfId="0" applyFont="1" applyFill="1" applyBorder="1" applyAlignment="1" applyProtection="1">
      <alignment horizontal="center" vertical="center"/>
    </xf>
    <xf numFmtId="0" fontId="2" fillId="3" borderId="54" xfId="0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left" vertical="center" wrapText="1" indent="1"/>
    </xf>
    <xf numFmtId="0" fontId="2" fillId="3" borderId="0" xfId="0" applyFont="1" applyFill="1" applyBorder="1" applyAlignment="1" applyProtection="1">
      <alignment horizontal="left" vertical="center" wrapText="1" indent="1"/>
    </xf>
    <xf numFmtId="3" fontId="7" fillId="6" borderId="28" xfId="0" applyNumberFormat="1" applyFont="1" applyFill="1" applyBorder="1" applyAlignment="1" applyProtection="1">
      <alignment horizontal="center" vertical="center" wrapText="1"/>
      <protection locked="0"/>
    </xf>
    <xf numFmtId="3" fontId="7" fillId="6" borderId="3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41" xfId="0" applyFont="1" applyFill="1" applyBorder="1" applyAlignment="1" applyProtection="1">
      <alignment horizontal="left" vertical="center" indent="1"/>
    </xf>
    <xf numFmtId="0" fontId="2" fillId="3" borderId="24" xfId="0" applyFont="1" applyFill="1" applyBorder="1" applyAlignment="1" applyProtection="1">
      <alignment horizontal="left" vertical="center" indent="1"/>
    </xf>
    <xf numFmtId="0" fontId="2" fillId="3" borderId="42" xfId="0" applyFont="1" applyFill="1" applyBorder="1" applyAlignment="1" applyProtection="1">
      <alignment horizontal="left" vertical="center" indent="1"/>
    </xf>
    <xf numFmtId="0" fontId="2" fillId="3" borderId="31" xfId="0" applyFont="1" applyFill="1" applyBorder="1" applyAlignment="1" applyProtection="1">
      <alignment horizontal="left" vertical="center" indent="1"/>
    </xf>
    <xf numFmtId="0" fontId="2" fillId="3" borderId="6" xfId="0" applyFont="1" applyFill="1" applyBorder="1" applyAlignment="1" applyProtection="1">
      <alignment horizontal="left" vertical="center" wrapText="1" indent="1"/>
    </xf>
    <xf numFmtId="0" fontId="2" fillId="3" borderId="7" xfId="0" applyFont="1" applyFill="1" applyBorder="1" applyAlignment="1" applyProtection="1">
      <alignment horizontal="left" vertical="center" wrapText="1" indent="1"/>
    </xf>
    <xf numFmtId="0" fontId="25" fillId="3" borderId="31" xfId="0" applyNumberFormat="1" applyFont="1" applyFill="1" applyBorder="1" applyAlignment="1" applyProtection="1">
      <alignment horizontal="center" vertical="center" wrapText="1"/>
    </xf>
    <xf numFmtId="3" fontId="2" fillId="3" borderId="22" xfId="0" applyNumberFormat="1" applyFont="1" applyFill="1" applyBorder="1" applyAlignment="1" applyProtection="1">
      <alignment horizontal="left" vertical="center" wrapText="1" indent="1"/>
    </xf>
    <xf numFmtId="3" fontId="2" fillId="3" borderId="14" xfId="0" applyNumberFormat="1" applyFont="1" applyFill="1" applyBorder="1" applyAlignment="1" applyProtection="1">
      <alignment horizontal="left" vertical="center" wrapText="1" indent="1"/>
    </xf>
    <xf numFmtId="3" fontId="7" fillId="0" borderId="21" xfId="0" applyNumberFormat="1" applyFont="1" applyFill="1" applyBorder="1" applyAlignment="1" applyProtection="1">
      <alignment horizontal="center" vertical="center" wrapText="1"/>
    </xf>
    <xf numFmtId="3" fontId="7" fillId="0" borderId="2" xfId="0" applyNumberFormat="1" applyFont="1" applyFill="1" applyBorder="1" applyAlignment="1" applyProtection="1">
      <alignment horizontal="center" vertical="center" wrapText="1"/>
    </xf>
    <xf numFmtId="3" fontId="7" fillId="0" borderId="15" xfId="0" applyNumberFormat="1" applyFont="1" applyFill="1" applyBorder="1" applyAlignment="1" applyProtection="1">
      <alignment horizontal="center" vertical="center" wrapText="1"/>
    </xf>
    <xf numFmtId="3" fontId="7" fillId="0" borderId="19" xfId="0" applyNumberFormat="1" applyFont="1" applyFill="1" applyBorder="1" applyAlignment="1" applyProtection="1">
      <alignment horizontal="center" vertical="center" wrapText="1"/>
    </xf>
    <xf numFmtId="3" fontId="7" fillId="0" borderId="11" xfId="0" applyNumberFormat="1" applyFont="1" applyFill="1" applyBorder="1" applyAlignment="1" applyProtection="1">
      <alignment horizontal="center" vertical="center" wrapText="1"/>
    </xf>
    <xf numFmtId="3" fontId="7" fillId="0" borderId="12" xfId="0" applyNumberFormat="1" applyFont="1" applyFill="1" applyBorder="1" applyAlignment="1" applyProtection="1">
      <alignment horizontal="center" vertical="center" wrapText="1"/>
    </xf>
    <xf numFmtId="0" fontId="2" fillId="3" borderId="55" xfId="0" applyFont="1" applyFill="1" applyBorder="1" applyAlignment="1" applyProtection="1">
      <alignment horizontal="left" vertical="center" wrapText="1" indent="1"/>
    </xf>
    <xf numFmtId="0" fontId="2" fillId="3" borderId="28" xfId="0" applyFont="1" applyFill="1" applyBorder="1" applyAlignment="1" applyProtection="1">
      <alignment horizontal="left" vertical="center" wrapText="1" indent="1"/>
    </xf>
    <xf numFmtId="0" fontId="2" fillId="3" borderId="42" xfId="0" applyFont="1" applyFill="1" applyBorder="1" applyAlignment="1" applyProtection="1">
      <alignment horizontal="left" vertical="center" wrapText="1" indent="1"/>
    </xf>
    <xf numFmtId="0" fontId="2" fillId="3" borderId="31" xfId="0" applyFont="1" applyFill="1" applyBorder="1" applyAlignment="1" applyProtection="1">
      <alignment horizontal="left" vertical="center" wrapText="1" indent="1"/>
    </xf>
    <xf numFmtId="3" fontId="7" fillId="6" borderId="25" xfId="0" applyNumberFormat="1" applyFont="1" applyFill="1" applyBorder="1" applyAlignment="1" applyProtection="1">
      <alignment horizontal="center" vertical="center" wrapText="1"/>
      <protection locked="0"/>
    </xf>
    <xf numFmtId="3" fontId="7" fillId="0" borderId="18" xfId="0" applyNumberFormat="1" applyFont="1" applyFill="1" applyBorder="1" applyAlignment="1" applyProtection="1">
      <alignment horizontal="center" vertical="center" wrapText="1"/>
    </xf>
    <xf numFmtId="3" fontId="7" fillId="0" borderId="14" xfId="0" applyNumberFormat="1" applyFont="1" applyFill="1" applyBorder="1" applyAlignment="1" applyProtection="1">
      <alignment horizontal="center" vertical="center" wrapText="1"/>
    </xf>
    <xf numFmtId="3" fontId="7" fillId="0" borderId="23" xfId="0" applyNumberFormat="1" applyFont="1" applyFill="1" applyBorder="1" applyAlignment="1" applyProtection="1">
      <alignment horizontal="center" vertical="center" wrapText="1"/>
    </xf>
    <xf numFmtId="3" fontId="7" fillId="0" borderId="20" xfId="0" applyNumberFormat="1" applyFont="1" applyFill="1" applyBorder="1" applyAlignment="1" applyProtection="1">
      <alignment horizontal="center" vertical="center" wrapText="1"/>
    </xf>
    <xf numFmtId="0" fontId="2" fillId="3" borderId="22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  <xf numFmtId="0" fontId="2" fillId="3" borderId="11" xfId="0" applyNumberFormat="1" applyFont="1" applyFill="1" applyBorder="1" applyAlignment="1" applyProtection="1">
      <alignment horizontal="center" vertical="center" wrapText="1"/>
    </xf>
    <xf numFmtId="0" fontId="25" fillId="3" borderId="34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Alignment="1" applyProtection="1">
      <alignment horizontal="right" vertical="center"/>
    </xf>
    <xf numFmtId="0" fontId="4" fillId="6" borderId="22" xfId="0" applyFont="1" applyFill="1" applyBorder="1" applyAlignment="1" applyProtection="1">
      <alignment horizontal="left" vertical="center"/>
      <protection locked="0"/>
    </xf>
    <xf numFmtId="0" fontId="4" fillId="6" borderId="14" xfId="0" applyFont="1" applyFill="1" applyBorder="1" applyAlignment="1" applyProtection="1">
      <alignment horizontal="left" vertical="center"/>
      <protection locked="0"/>
    </xf>
    <xf numFmtId="0" fontId="4" fillId="6" borderId="23" xfId="0" applyFont="1" applyFill="1" applyBorder="1" applyAlignment="1" applyProtection="1">
      <alignment horizontal="left" vertical="center"/>
      <protection locked="0"/>
    </xf>
    <xf numFmtId="0" fontId="4" fillId="6" borderId="10" xfId="0" applyFont="1" applyFill="1" applyBorder="1" applyAlignment="1" applyProtection="1">
      <alignment horizontal="left" vertical="center"/>
      <protection locked="0"/>
    </xf>
    <xf numFmtId="0" fontId="4" fillId="6" borderId="11" xfId="0" applyFont="1" applyFill="1" applyBorder="1" applyAlignment="1" applyProtection="1">
      <alignment horizontal="left" vertical="center"/>
      <protection locked="0"/>
    </xf>
    <xf numFmtId="0" fontId="4" fillId="6" borderId="20" xfId="0" applyFont="1" applyFill="1" applyBorder="1" applyAlignment="1" applyProtection="1">
      <alignment horizontal="left" vertical="center"/>
      <protection locked="0"/>
    </xf>
    <xf numFmtId="0" fontId="4" fillId="6" borderId="55" xfId="0" applyFont="1" applyFill="1" applyBorder="1" applyAlignment="1" applyProtection="1">
      <alignment horizontal="center" vertical="center"/>
      <protection locked="0"/>
    </xf>
    <xf numFmtId="0" fontId="4" fillId="6" borderId="28" xfId="0" applyFont="1" applyFill="1" applyBorder="1" applyAlignment="1" applyProtection="1">
      <alignment horizontal="center" vertical="center"/>
      <protection locked="0"/>
    </xf>
    <xf numFmtId="0" fontId="4" fillId="6" borderId="42" xfId="0" applyFont="1" applyFill="1" applyBorder="1" applyAlignment="1" applyProtection="1">
      <alignment horizontal="center" vertical="center"/>
      <protection locked="0"/>
    </xf>
    <xf numFmtId="0" fontId="4" fillId="6" borderId="31" xfId="0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left" vertical="top"/>
    </xf>
    <xf numFmtId="0" fontId="2" fillId="3" borderId="48" xfId="0" applyFont="1" applyFill="1" applyBorder="1" applyAlignment="1" applyProtection="1">
      <alignment horizontal="center" vertical="center"/>
    </xf>
    <xf numFmtId="0" fontId="2" fillId="3" borderId="51" xfId="0" applyFont="1" applyFill="1" applyBorder="1" applyAlignment="1" applyProtection="1">
      <alignment horizontal="center" vertical="center"/>
    </xf>
    <xf numFmtId="0" fontId="2" fillId="7" borderId="18" xfId="0" applyFont="1" applyFill="1" applyBorder="1" applyAlignment="1" applyProtection="1">
      <alignment horizontal="left" vertical="top" wrapText="1"/>
    </xf>
    <xf numFmtId="0" fontId="2" fillId="7" borderId="14" xfId="0" applyFont="1" applyFill="1" applyBorder="1" applyAlignment="1" applyProtection="1">
      <alignment horizontal="left" vertical="top" wrapText="1"/>
    </xf>
    <xf numFmtId="0" fontId="2" fillId="7" borderId="16" xfId="0" applyFont="1" applyFill="1" applyBorder="1" applyAlignment="1" applyProtection="1">
      <alignment horizontal="left" vertical="top" wrapText="1"/>
    </xf>
    <xf numFmtId="0" fontId="2" fillId="7" borderId="13" xfId="0" applyFont="1" applyFill="1" applyBorder="1" applyAlignment="1" applyProtection="1">
      <alignment horizontal="left" vertical="top" wrapText="1"/>
    </xf>
    <xf numFmtId="0" fontId="2" fillId="7" borderId="0" xfId="0" applyFont="1" applyFill="1" applyBorder="1" applyAlignment="1" applyProtection="1">
      <alignment horizontal="left" vertical="top" wrapText="1"/>
    </xf>
    <xf numFmtId="0" fontId="2" fillId="7" borderId="33" xfId="0" applyFont="1" applyFill="1" applyBorder="1" applyAlignment="1" applyProtection="1">
      <alignment horizontal="left" vertical="top" wrapText="1"/>
    </xf>
    <xf numFmtId="0" fontId="2" fillId="7" borderId="19" xfId="0" applyFont="1" applyFill="1" applyBorder="1" applyAlignment="1" applyProtection="1">
      <alignment horizontal="left" vertical="top" wrapText="1"/>
    </xf>
    <xf numFmtId="0" fontId="2" fillId="7" borderId="11" xfId="0" applyFont="1" applyFill="1" applyBorder="1" applyAlignment="1" applyProtection="1">
      <alignment horizontal="left" vertical="top" wrapText="1"/>
    </xf>
    <xf numFmtId="0" fontId="2" fillId="7" borderId="12" xfId="0" applyFont="1" applyFill="1" applyBorder="1" applyAlignment="1" applyProtection="1">
      <alignment horizontal="left" vertical="top" wrapText="1"/>
    </xf>
    <xf numFmtId="0" fontId="2" fillId="0" borderId="46" xfId="0" applyFont="1" applyFill="1" applyBorder="1" applyAlignment="1" applyProtection="1">
      <alignment horizontal="center" vertical="center"/>
    </xf>
    <xf numFmtId="0" fontId="2" fillId="0" borderId="47" xfId="0" applyFont="1" applyFill="1" applyBorder="1" applyAlignment="1" applyProtection="1">
      <alignment horizontal="center" vertical="center"/>
    </xf>
    <xf numFmtId="0" fontId="16" fillId="4" borderId="13" xfId="0" applyFont="1" applyFill="1" applyBorder="1" applyAlignment="1" applyProtection="1">
      <alignment horizontal="center" vertical="center"/>
    </xf>
    <xf numFmtId="0" fontId="16" fillId="4" borderId="33" xfId="0" applyFont="1" applyFill="1" applyBorder="1" applyAlignment="1" applyProtection="1">
      <alignment horizontal="center" vertical="center"/>
    </xf>
    <xf numFmtId="0" fontId="16" fillId="4" borderId="46" xfId="0" applyFont="1" applyFill="1" applyBorder="1" applyAlignment="1" applyProtection="1">
      <alignment horizontal="center" vertical="center"/>
    </xf>
    <xf numFmtId="0" fontId="16" fillId="4" borderId="27" xfId="0" applyFont="1" applyFill="1" applyBorder="1" applyAlignment="1" applyProtection="1">
      <alignment horizontal="center" vertical="center"/>
    </xf>
    <xf numFmtId="0" fontId="16" fillId="4" borderId="47" xfId="0" applyFont="1" applyFill="1" applyBorder="1" applyAlignment="1" applyProtection="1">
      <alignment horizontal="center" vertical="center"/>
    </xf>
    <xf numFmtId="0" fontId="2" fillId="0" borderId="46" xfId="0" applyFont="1" applyFill="1" applyBorder="1" applyAlignment="1" applyProtection="1">
      <alignment horizontal="left" vertical="center"/>
    </xf>
    <xf numFmtId="0" fontId="2" fillId="0" borderId="27" xfId="0" applyFont="1" applyFill="1" applyBorder="1" applyAlignment="1" applyProtection="1">
      <alignment horizontal="left" vertical="center"/>
    </xf>
    <xf numFmtId="0" fontId="2" fillId="0" borderId="47" xfId="0" applyFont="1" applyFill="1" applyBorder="1" applyAlignment="1" applyProtection="1">
      <alignment horizontal="left" vertical="center"/>
    </xf>
    <xf numFmtId="0" fontId="2" fillId="6" borderId="18" xfId="0" applyFont="1" applyFill="1" applyBorder="1" applyAlignment="1" applyProtection="1">
      <alignment horizontal="center" vertical="center"/>
      <protection locked="0"/>
    </xf>
    <xf numFmtId="0" fontId="2" fillId="6" borderId="14" xfId="0" applyFont="1" applyFill="1" applyBorder="1" applyAlignment="1" applyProtection="1">
      <alignment horizontal="center" vertical="center"/>
      <protection locked="0"/>
    </xf>
    <xf numFmtId="0" fontId="2" fillId="6" borderId="16" xfId="0" applyFont="1" applyFill="1" applyBorder="1" applyAlignment="1" applyProtection="1">
      <alignment horizontal="center" vertical="center"/>
      <protection locked="0"/>
    </xf>
    <xf numFmtId="0" fontId="2" fillId="6" borderId="19" xfId="0" applyFont="1" applyFill="1" applyBorder="1" applyAlignment="1" applyProtection="1">
      <alignment horizontal="center" vertical="center"/>
      <protection locked="0"/>
    </xf>
    <xf numFmtId="0" fontId="2" fillId="6" borderId="11" xfId="0" applyFont="1" applyFill="1" applyBorder="1" applyAlignment="1" applyProtection="1">
      <alignment horizontal="center" vertical="center"/>
      <protection locked="0"/>
    </xf>
    <xf numFmtId="0" fontId="2" fillId="6" borderId="12" xfId="0" applyFont="1" applyFill="1" applyBorder="1" applyAlignment="1" applyProtection="1">
      <alignment horizontal="center" vertical="center"/>
      <protection locked="0"/>
    </xf>
    <xf numFmtId="0" fontId="5" fillId="4" borderId="0" xfId="0" applyFont="1" applyFill="1" applyAlignment="1" applyProtection="1">
      <alignment horizontal="left" vertical="center"/>
    </xf>
    <xf numFmtId="0" fontId="2" fillId="4" borderId="0" xfId="0" applyFont="1" applyFill="1" applyAlignment="1" applyProtection="1">
      <alignment horizontal="left" vertical="center"/>
    </xf>
    <xf numFmtId="0" fontId="2" fillId="0" borderId="18" xfId="0" applyFont="1" applyFill="1" applyBorder="1" applyAlignment="1" applyProtection="1">
      <alignment horizontal="left" vertical="center" wrapText="1"/>
    </xf>
    <xf numFmtId="0" fontId="2" fillId="0" borderId="14" xfId="0" applyFont="1" applyFill="1" applyBorder="1" applyAlignment="1" applyProtection="1">
      <alignment horizontal="left" vertical="center" wrapText="1"/>
    </xf>
    <xf numFmtId="0" fontId="2" fillId="0" borderId="16" xfId="0" applyFont="1" applyFill="1" applyBorder="1" applyAlignment="1" applyProtection="1">
      <alignment horizontal="left" vertical="center" wrapText="1"/>
    </xf>
    <xf numFmtId="0" fontId="2" fillId="0" borderId="13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33" xfId="0" applyFont="1" applyFill="1" applyBorder="1" applyAlignment="1" applyProtection="1">
      <alignment horizontal="left" vertical="center" wrapText="1"/>
    </xf>
    <xf numFmtId="0" fontId="2" fillId="0" borderId="19" xfId="0" applyFont="1" applyFill="1" applyBorder="1" applyAlignment="1" applyProtection="1">
      <alignment horizontal="left" vertical="center" wrapText="1"/>
    </xf>
    <xf numFmtId="0" fontId="2" fillId="0" borderId="11" xfId="0" applyFont="1" applyFill="1" applyBorder="1" applyAlignment="1" applyProtection="1">
      <alignment horizontal="left" vertical="center" wrapText="1"/>
    </xf>
    <xf numFmtId="0" fontId="2" fillId="0" borderId="12" xfId="0" applyFont="1" applyFill="1" applyBorder="1" applyAlignment="1" applyProtection="1">
      <alignment horizontal="left" vertical="center" wrapText="1"/>
    </xf>
    <xf numFmtId="0" fontId="2" fillId="7" borderId="46" xfId="0" applyFont="1" applyFill="1" applyBorder="1" applyAlignment="1" applyProtection="1">
      <alignment horizontal="left" vertical="center"/>
    </xf>
    <xf numFmtId="0" fontId="2" fillId="7" borderId="27" xfId="0" applyFont="1" applyFill="1" applyBorder="1" applyAlignment="1" applyProtection="1">
      <alignment horizontal="left" vertical="center"/>
    </xf>
    <xf numFmtId="0" fontId="2" fillId="7" borderId="47" xfId="0" applyFont="1" applyFill="1" applyBorder="1" applyAlignment="1" applyProtection="1">
      <alignment horizontal="left" vertical="center"/>
    </xf>
    <xf numFmtId="3" fontId="2" fillId="0" borderId="46" xfId="0" applyNumberFormat="1" applyFont="1" applyFill="1" applyBorder="1" applyAlignment="1" applyProtection="1">
      <alignment horizontal="center" vertical="center"/>
    </xf>
    <xf numFmtId="3" fontId="2" fillId="0" borderId="27" xfId="0" applyNumberFormat="1" applyFont="1" applyFill="1" applyBorder="1" applyAlignment="1" applyProtection="1">
      <alignment horizontal="center" vertical="center"/>
    </xf>
    <xf numFmtId="3" fontId="2" fillId="0" borderId="47" xfId="0" applyNumberFormat="1" applyFont="1" applyFill="1" applyBorder="1" applyAlignment="1" applyProtection="1">
      <alignment horizontal="center" vertical="center"/>
    </xf>
    <xf numFmtId="0" fontId="2" fillId="0" borderId="18" xfId="0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/>
    </xf>
    <xf numFmtId="164" fontId="2" fillId="0" borderId="46" xfId="0" applyNumberFormat="1" applyFont="1" applyFill="1" applyBorder="1" applyAlignment="1" applyProtection="1">
      <alignment horizontal="center" vertical="center"/>
    </xf>
    <xf numFmtId="164" fontId="2" fillId="0" borderId="27" xfId="0" applyNumberFormat="1" applyFont="1" applyFill="1" applyBorder="1" applyAlignment="1" applyProtection="1">
      <alignment horizontal="center" vertical="center"/>
    </xf>
    <xf numFmtId="164" fontId="2" fillId="0" borderId="47" xfId="0" applyNumberFormat="1" applyFont="1" applyFill="1" applyBorder="1" applyAlignment="1" applyProtection="1">
      <alignment horizontal="center" vertical="center"/>
    </xf>
    <xf numFmtId="0" fontId="2" fillId="0" borderId="18" xfId="0" applyFont="1" applyFill="1" applyBorder="1" applyAlignment="1" applyProtection="1">
      <alignment horizontal="left" vertical="top" wrapText="1"/>
    </xf>
    <xf numFmtId="0" fontId="2" fillId="0" borderId="14" xfId="0" applyFont="1" applyFill="1" applyBorder="1" applyAlignment="1" applyProtection="1">
      <alignment horizontal="left" vertical="top" wrapText="1"/>
    </xf>
    <xf numFmtId="0" fontId="2" fillId="0" borderId="16" xfId="0" applyFont="1" applyFill="1" applyBorder="1" applyAlignment="1" applyProtection="1">
      <alignment horizontal="left" vertical="top" wrapText="1"/>
    </xf>
    <xf numFmtId="0" fontId="2" fillId="0" borderId="13" xfId="0" applyFont="1" applyFill="1" applyBorder="1" applyAlignment="1" applyProtection="1">
      <alignment horizontal="left" vertical="top" wrapText="1"/>
    </xf>
    <xf numFmtId="0" fontId="2" fillId="0" borderId="0" xfId="0" applyFont="1" applyFill="1" applyBorder="1" applyAlignment="1" applyProtection="1">
      <alignment horizontal="left" vertical="top" wrapText="1"/>
    </xf>
    <xf numFmtId="0" fontId="2" fillId="0" borderId="33" xfId="0" applyFont="1" applyFill="1" applyBorder="1" applyAlignment="1" applyProtection="1">
      <alignment horizontal="left" vertical="top" wrapText="1"/>
    </xf>
    <xf numFmtId="0" fontId="2" fillId="0" borderId="19" xfId="0" applyFont="1" applyFill="1" applyBorder="1" applyAlignment="1" applyProtection="1">
      <alignment horizontal="left" vertical="top" wrapText="1"/>
    </xf>
    <xf numFmtId="0" fontId="2" fillId="0" borderId="11" xfId="0" applyFont="1" applyFill="1" applyBorder="1" applyAlignment="1" applyProtection="1">
      <alignment horizontal="left" vertical="top" wrapText="1"/>
    </xf>
    <xf numFmtId="0" fontId="2" fillId="0" borderId="12" xfId="0" applyFont="1" applyFill="1" applyBorder="1" applyAlignment="1" applyProtection="1">
      <alignment horizontal="left" vertical="top" wrapText="1"/>
    </xf>
    <xf numFmtId="0" fontId="2" fillId="0" borderId="9" xfId="0" applyFont="1" applyFill="1" applyBorder="1" applyAlignment="1" applyProtection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13335</xdr:colOff>
      <xdr:row>33</xdr:row>
      <xdr:rowOff>7620</xdr:rowOff>
    </xdr:from>
    <xdr:to>
      <xdr:col>40</xdr:col>
      <xdr:colOff>121335</xdr:colOff>
      <xdr:row>33</xdr:row>
      <xdr:rowOff>79620</xdr:rowOff>
    </xdr:to>
    <xdr:sp macro="" textlink="">
      <xdr:nvSpPr>
        <xdr:cNvPr id="4" name="Textfeld 3"/>
        <xdr:cNvSpPr txBox="1"/>
      </xdr:nvSpPr>
      <xdr:spPr>
        <a:xfrm>
          <a:off x="6109335" y="4808220"/>
          <a:ext cx="108000" cy="7200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0" tIns="0" rIns="0" bIns="0" rtlCol="0" anchor="ctr" anchorCtr="1"/>
        <a:lstStyle/>
        <a:p>
          <a:r>
            <a:rPr lang="de-DE" sz="750">
              <a:solidFill>
                <a:schemeClr val="bg1">
                  <a:lumMod val="95000"/>
                </a:schemeClr>
              </a:solidFill>
              <a:latin typeface="Arial" pitchFamily="34" charset="0"/>
              <a:cs typeface="Arial" pitchFamily="34" charset="0"/>
            </a:rPr>
            <a:t>fm</a:t>
          </a:r>
        </a:p>
      </xdr:txBody>
    </xdr:sp>
    <xdr:clientData/>
  </xdr:twoCellAnchor>
  <xdr:oneCellAnchor>
    <xdr:from>
      <xdr:col>23</xdr:col>
      <xdr:colOff>121920</xdr:colOff>
      <xdr:row>39</xdr:row>
      <xdr:rowOff>142875</xdr:rowOff>
    </xdr:from>
    <xdr:ext cx="72000" cy="72000"/>
    <xdr:sp macro="" textlink="">
      <xdr:nvSpPr>
        <xdr:cNvPr id="6" name="Textfeld 5"/>
        <xdr:cNvSpPr txBox="1"/>
      </xdr:nvSpPr>
      <xdr:spPr>
        <a:xfrm>
          <a:off x="3846195" y="5810250"/>
          <a:ext cx="72000" cy="72000"/>
        </a:xfrm>
        <a:prstGeom prst="rect">
          <a:avLst/>
        </a:prstGeom>
        <a:solidFill>
          <a:schemeClr val="lt1">
            <a:alpha val="27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1">
          <a:noAutofit/>
        </a:bodyPr>
        <a:lstStyle/>
        <a:p>
          <a:r>
            <a:rPr lang="de-DE" sz="750" b="1">
              <a:latin typeface="Arial" pitchFamily="34" charset="0"/>
              <a:cs typeface="Arial" pitchFamily="34" charset="0"/>
            </a:rPr>
            <a:t>=</a:t>
          </a:r>
        </a:p>
      </xdr:txBody>
    </xdr:sp>
    <xdr:clientData/>
  </xdr:oneCellAnchor>
  <xdr:oneCellAnchor>
    <xdr:from>
      <xdr:col>12</xdr:col>
      <xdr:colOff>123825</xdr:colOff>
      <xdr:row>39</xdr:row>
      <xdr:rowOff>120015</xdr:rowOff>
    </xdr:from>
    <xdr:ext cx="72000" cy="72000"/>
    <xdr:sp macro="" textlink="">
      <xdr:nvSpPr>
        <xdr:cNvPr id="7" name="Textfeld 6"/>
        <xdr:cNvSpPr txBox="1"/>
      </xdr:nvSpPr>
      <xdr:spPr>
        <a:xfrm>
          <a:off x="2066925" y="5787390"/>
          <a:ext cx="72000" cy="72000"/>
        </a:xfrm>
        <a:prstGeom prst="rect">
          <a:avLst/>
        </a:prstGeom>
        <a:solidFill>
          <a:schemeClr val="lt1">
            <a:alpha val="27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1">
          <a:noAutofit/>
        </a:bodyPr>
        <a:lstStyle/>
        <a:p>
          <a:r>
            <a:rPr lang="de-DE" sz="1000" b="0" i="0">
              <a:latin typeface="Arial" pitchFamily="34" charset="0"/>
              <a:cs typeface="Arial" pitchFamily="34" charset="0"/>
            </a:rPr>
            <a:t>-</a:t>
          </a:r>
        </a:p>
      </xdr:txBody>
    </xdr:sp>
    <xdr:clientData/>
  </xdr:oneCellAnchor>
  <xdr:twoCellAnchor>
    <xdr:from>
      <xdr:col>15</xdr:col>
      <xdr:colOff>121920</xdr:colOff>
      <xdr:row>8</xdr:row>
      <xdr:rowOff>129247</xdr:rowOff>
    </xdr:from>
    <xdr:to>
      <xdr:col>16</xdr:col>
      <xdr:colOff>41520</xdr:colOff>
      <xdr:row>9</xdr:row>
      <xdr:rowOff>41227</xdr:rowOff>
    </xdr:to>
    <xdr:sp macro="" textlink="">
      <xdr:nvSpPr>
        <xdr:cNvPr id="8" name="Textfeld 7"/>
        <xdr:cNvSpPr txBox="1"/>
      </xdr:nvSpPr>
      <xdr:spPr>
        <a:xfrm>
          <a:off x="2429901" y="1257593"/>
          <a:ext cx="73465" cy="73172"/>
        </a:xfrm>
        <a:prstGeom prst="rect">
          <a:avLst/>
        </a:prstGeom>
        <a:solidFill>
          <a:schemeClr val="lt1">
            <a:alpha val="27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1">
          <a:noAutofit/>
        </a:bodyPr>
        <a:lstStyle/>
        <a:p>
          <a:r>
            <a:rPr lang="de-DE" sz="750" b="1">
              <a:latin typeface="Arial" pitchFamily="34" charset="0"/>
              <a:cs typeface="Arial" pitchFamily="34" charset="0"/>
            </a:rPr>
            <a:t>+</a:t>
          </a:r>
        </a:p>
      </xdr:txBody>
    </xdr:sp>
    <xdr:clientData/>
  </xdr:twoCellAnchor>
  <xdr:twoCellAnchor>
    <xdr:from>
      <xdr:col>22</xdr:col>
      <xdr:colOff>120015</xdr:colOff>
      <xdr:row>8</xdr:row>
      <xdr:rowOff>131152</xdr:rowOff>
    </xdr:from>
    <xdr:to>
      <xdr:col>23</xdr:col>
      <xdr:colOff>39615</xdr:colOff>
      <xdr:row>9</xdr:row>
      <xdr:rowOff>43132</xdr:rowOff>
    </xdr:to>
    <xdr:sp macro="" textlink="">
      <xdr:nvSpPr>
        <xdr:cNvPr id="9" name="Textfeld 8"/>
        <xdr:cNvSpPr txBox="1"/>
      </xdr:nvSpPr>
      <xdr:spPr>
        <a:xfrm>
          <a:off x="3505053" y="1259498"/>
          <a:ext cx="73466" cy="73172"/>
        </a:xfrm>
        <a:prstGeom prst="rect">
          <a:avLst/>
        </a:prstGeom>
        <a:solidFill>
          <a:schemeClr val="lt1">
            <a:alpha val="27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1">
          <a:noAutofit/>
        </a:bodyPr>
        <a:lstStyle/>
        <a:p>
          <a:r>
            <a:rPr lang="de-DE" sz="750" b="1">
              <a:latin typeface="Arial" pitchFamily="34" charset="0"/>
              <a:cs typeface="Arial" pitchFamily="34" charset="0"/>
            </a:rPr>
            <a:t>=</a:t>
          </a:r>
        </a:p>
      </xdr:txBody>
    </xdr:sp>
    <xdr:clientData/>
  </xdr:twoCellAnchor>
  <xdr:twoCellAnchor>
    <xdr:from>
      <xdr:col>15</xdr:col>
      <xdr:colOff>121920</xdr:colOff>
      <xdr:row>10</xdr:row>
      <xdr:rowOff>127635</xdr:rowOff>
    </xdr:from>
    <xdr:to>
      <xdr:col>16</xdr:col>
      <xdr:colOff>41520</xdr:colOff>
      <xdr:row>11</xdr:row>
      <xdr:rowOff>39615</xdr:rowOff>
    </xdr:to>
    <xdr:sp macro="" textlink="">
      <xdr:nvSpPr>
        <xdr:cNvPr id="10" name="Textfeld 9"/>
        <xdr:cNvSpPr txBox="1"/>
      </xdr:nvSpPr>
      <xdr:spPr>
        <a:xfrm>
          <a:off x="2407920" y="1567815"/>
          <a:ext cx="72000" cy="72000"/>
        </a:xfrm>
        <a:prstGeom prst="rect">
          <a:avLst/>
        </a:prstGeom>
        <a:solidFill>
          <a:schemeClr val="lt1">
            <a:alpha val="27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1">
          <a:noAutofit/>
        </a:bodyPr>
        <a:lstStyle/>
        <a:p>
          <a:r>
            <a:rPr lang="de-DE" sz="750" b="1">
              <a:latin typeface="Arial" pitchFamily="34" charset="0"/>
              <a:cs typeface="Arial" pitchFamily="34" charset="0"/>
            </a:rPr>
            <a:t>+</a:t>
          </a:r>
        </a:p>
      </xdr:txBody>
    </xdr:sp>
    <xdr:clientData/>
  </xdr:twoCellAnchor>
  <xdr:twoCellAnchor>
    <xdr:from>
      <xdr:col>22</xdr:col>
      <xdr:colOff>120015</xdr:colOff>
      <xdr:row>10</xdr:row>
      <xdr:rowOff>121920</xdr:rowOff>
    </xdr:from>
    <xdr:to>
      <xdr:col>23</xdr:col>
      <xdr:colOff>39615</xdr:colOff>
      <xdr:row>11</xdr:row>
      <xdr:rowOff>33900</xdr:rowOff>
    </xdr:to>
    <xdr:sp macro="" textlink="">
      <xdr:nvSpPr>
        <xdr:cNvPr id="11" name="Textfeld 10"/>
        <xdr:cNvSpPr txBox="1"/>
      </xdr:nvSpPr>
      <xdr:spPr>
        <a:xfrm>
          <a:off x="3472815" y="1562100"/>
          <a:ext cx="72000" cy="72000"/>
        </a:xfrm>
        <a:prstGeom prst="rect">
          <a:avLst/>
        </a:prstGeom>
        <a:solidFill>
          <a:schemeClr val="lt1">
            <a:alpha val="27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1">
          <a:noAutofit/>
        </a:bodyPr>
        <a:lstStyle/>
        <a:p>
          <a:r>
            <a:rPr lang="de-DE" sz="750" b="1">
              <a:latin typeface="Arial" pitchFamily="34" charset="0"/>
              <a:cs typeface="Arial" pitchFamily="34" charset="0"/>
            </a:rPr>
            <a:t>=</a:t>
          </a:r>
        </a:p>
      </xdr:txBody>
    </xdr:sp>
    <xdr:clientData/>
  </xdr:twoCellAnchor>
  <xdr:twoCellAnchor>
    <xdr:from>
      <xdr:col>29</xdr:col>
      <xdr:colOff>120015</xdr:colOff>
      <xdr:row>8</xdr:row>
      <xdr:rowOff>121627</xdr:rowOff>
    </xdr:from>
    <xdr:to>
      <xdr:col>30</xdr:col>
      <xdr:colOff>39615</xdr:colOff>
      <xdr:row>9</xdr:row>
      <xdr:rowOff>33607</xdr:rowOff>
    </xdr:to>
    <xdr:sp macro="" textlink="">
      <xdr:nvSpPr>
        <xdr:cNvPr id="12" name="Textfeld 11"/>
        <xdr:cNvSpPr txBox="1"/>
      </xdr:nvSpPr>
      <xdr:spPr>
        <a:xfrm>
          <a:off x="4582111" y="1249973"/>
          <a:ext cx="73466" cy="73172"/>
        </a:xfrm>
        <a:prstGeom prst="rect">
          <a:avLst/>
        </a:prstGeom>
        <a:solidFill>
          <a:schemeClr val="lt1">
            <a:alpha val="27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1">
          <a:noAutofit/>
        </a:bodyPr>
        <a:lstStyle/>
        <a:p>
          <a:r>
            <a:rPr lang="de-DE" sz="750" b="1">
              <a:latin typeface="Arial" pitchFamily="34" charset="0"/>
              <a:cs typeface="Arial" pitchFamily="34" charset="0"/>
            </a:rPr>
            <a:t>+</a:t>
          </a:r>
        </a:p>
      </xdr:txBody>
    </xdr:sp>
    <xdr:clientData/>
  </xdr:twoCellAnchor>
  <xdr:twoCellAnchor>
    <xdr:from>
      <xdr:col>29</xdr:col>
      <xdr:colOff>120015</xdr:colOff>
      <xdr:row>12</xdr:row>
      <xdr:rowOff>121920</xdr:rowOff>
    </xdr:from>
    <xdr:to>
      <xdr:col>30</xdr:col>
      <xdr:colOff>39615</xdr:colOff>
      <xdr:row>13</xdr:row>
      <xdr:rowOff>33900</xdr:rowOff>
    </xdr:to>
    <xdr:sp macro="" textlink="">
      <xdr:nvSpPr>
        <xdr:cNvPr id="13" name="Textfeld 12"/>
        <xdr:cNvSpPr txBox="1"/>
      </xdr:nvSpPr>
      <xdr:spPr>
        <a:xfrm>
          <a:off x="4539615" y="1882140"/>
          <a:ext cx="72000" cy="72000"/>
        </a:xfrm>
        <a:prstGeom prst="rect">
          <a:avLst/>
        </a:prstGeom>
        <a:solidFill>
          <a:schemeClr val="lt1">
            <a:alpha val="27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1">
          <a:noAutofit/>
        </a:bodyPr>
        <a:lstStyle/>
        <a:p>
          <a:r>
            <a:rPr lang="de-DE" sz="750" b="1">
              <a:latin typeface="Arial" pitchFamily="34" charset="0"/>
              <a:cs typeface="Arial" pitchFamily="34" charset="0"/>
            </a:rPr>
            <a:t>+</a:t>
          </a:r>
        </a:p>
      </xdr:txBody>
    </xdr:sp>
    <xdr:clientData/>
  </xdr:twoCellAnchor>
  <xdr:twoCellAnchor>
    <xdr:from>
      <xdr:col>29</xdr:col>
      <xdr:colOff>121920</xdr:colOff>
      <xdr:row>14</xdr:row>
      <xdr:rowOff>114300</xdr:rowOff>
    </xdr:from>
    <xdr:to>
      <xdr:col>30</xdr:col>
      <xdr:colOff>41520</xdr:colOff>
      <xdr:row>15</xdr:row>
      <xdr:rowOff>26280</xdr:rowOff>
    </xdr:to>
    <xdr:sp macro="" textlink="">
      <xdr:nvSpPr>
        <xdr:cNvPr id="14" name="Textfeld 13"/>
        <xdr:cNvSpPr txBox="1"/>
      </xdr:nvSpPr>
      <xdr:spPr>
        <a:xfrm>
          <a:off x="4541520" y="2194560"/>
          <a:ext cx="72000" cy="72000"/>
        </a:xfrm>
        <a:prstGeom prst="rect">
          <a:avLst/>
        </a:prstGeom>
        <a:solidFill>
          <a:schemeClr val="lt1">
            <a:alpha val="27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1">
          <a:noAutofit/>
        </a:bodyPr>
        <a:lstStyle/>
        <a:p>
          <a:r>
            <a:rPr lang="de-DE" sz="750" b="1">
              <a:latin typeface="Arial" pitchFamily="34" charset="0"/>
              <a:cs typeface="Arial" pitchFamily="34" charset="0"/>
            </a:rPr>
            <a:t>+</a:t>
          </a:r>
        </a:p>
      </xdr:txBody>
    </xdr:sp>
    <xdr:clientData/>
  </xdr:twoCellAnchor>
  <xdr:twoCellAnchor>
    <xdr:from>
      <xdr:col>36</xdr:col>
      <xdr:colOff>121920</xdr:colOff>
      <xdr:row>8</xdr:row>
      <xdr:rowOff>131152</xdr:rowOff>
    </xdr:from>
    <xdr:to>
      <xdr:col>37</xdr:col>
      <xdr:colOff>41520</xdr:colOff>
      <xdr:row>9</xdr:row>
      <xdr:rowOff>43132</xdr:rowOff>
    </xdr:to>
    <xdr:sp macro="" textlink="">
      <xdr:nvSpPr>
        <xdr:cNvPr id="15" name="Textfeld 14"/>
        <xdr:cNvSpPr txBox="1"/>
      </xdr:nvSpPr>
      <xdr:spPr>
        <a:xfrm>
          <a:off x="5661074" y="1259498"/>
          <a:ext cx="73465" cy="73172"/>
        </a:xfrm>
        <a:prstGeom prst="rect">
          <a:avLst/>
        </a:prstGeom>
        <a:solidFill>
          <a:schemeClr val="lt1">
            <a:alpha val="27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1">
          <a:noAutofit/>
        </a:bodyPr>
        <a:lstStyle/>
        <a:p>
          <a:r>
            <a:rPr lang="de-DE" sz="750" b="1">
              <a:latin typeface="Arial" pitchFamily="34" charset="0"/>
              <a:cs typeface="Arial" pitchFamily="34" charset="0"/>
            </a:rPr>
            <a:t>=</a:t>
          </a:r>
        </a:p>
      </xdr:txBody>
    </xdr:sp>
    <xdr:clientData/>
  </xdr:twoCellAnchor>
  <xdr:twoCellAnchor>
    <xdr:from>
      <xdr:col>36</xdr:col>
      <xdr:colOff>120015</xdr:colOff>
      <xdr:row>12</xdr:row>
      <xdr:rowOff>121920</xdr:rowOff>
    </xdr:from>
    <xdr:to>
      <xdr:col>37</xdr:col>
      <xdr:colOff>39615</xdr:colOff>
      <xdr:row>13</xdr:row>
      <xdr:rowOff>33900</xdr:rowOff>
    </xdr:to>
    <xdr:sp macro="" textlink="">
      <xdr:nvSpPr>
        <xdr:cNvPr id="16" name="Textfeld 15"/>
        <xdr:cNvSpPr txBox="1"/>
      </xdr:nvSpPr>
      <xdr:spPr>
        <a:xfrm>
          <a:off x="5606415" y="1882140"/>
          <a:ext cx="72000" cy="72000"/>
        </a:xfrm>
        <a:prstGeom prst="rect">
          <a:avLst/>
        </a:prstGeom>
        <a:solidFill>
          <a:schemeClr val="lt1">
            <a:alpha val="27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1">
          <a:noAutofit/>
        </a:bodyPr>
        <a:lstStyle/>
        <a:p>
          <a:r>
            <a:rPr lang="de-DE" sz="750" b="1">
              <a:latin typeface="Arial" pitchFamily="34" charset="0"/>
              <a:cs typeface="Arial" pitchFamily="34" charset="0"/>
            </a:rPr>
            <a:t>=</a:t>
          </a:r>
        </a:p>
      </xdr:txBody>
    </xdr:sp>
    <xdr:clientData/>
  </xdr:twoCellAnchor>
  <xdr:twoCellAnchor>
    <xdr:from>
      <xdr:col>36</xdr:col>
      <xdr:colOff>121920</xdr:colOff>
      <xdr:row>14</xdr:row>
      <xdr:rowOff>116205</xdr:rowOff>
    </xdr:from>
    <xdr:to>
      <xdr:col>37</xdr:col>
      <xdr:colOff>41520</xdr:colOff>
      <xdr:row>15</xdr:row>
      <xdr:rowOff>28185</xdr:rowOff>
    </xdr:to>
    <xdr:sp macro="" textlink="">
      <xdr:nvSpPr>
        <xdr:cNvPr id="17" name="Textfeld 16"/>
        <xdr:cNvSpPr txBox="1"/>
      </xdr:nvSpPr>
      <xdr:spPr>
        <a:xfrm>
          <a:off x="5608320" y="2196465"/>
          <a:ext cx="72000" cy="72000"/>
        </a:xfrm>
        <a:prstGeom prst="rect">
          <a:avLst/>
        </a:prstGeom>
        <a:solidFill>
          <a:schemeClr val="lt1">
            <a:alpha val="27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1">
          <a:noAutofit/>
        </a:bodyPr>
        <a:lstStyle/>
        <a:p>
          <a:r>
            <a:rPr lang="de-DE" sz="750" b="1">
              <a:latin typeface="Arial" pitchFamily="34" charset="0"/>
              <a:cs typeface="Arial" pitchFamily="34" charset="0"/>
            </a:rPr>
            <a:t>=</a:t>
          </a:r>
        </a:p>
      </xdr:txBody>
    </xdr:sp>
    <xdr:clientData/>
  </xdr:twoCellAnchor>
  <xdr:oneCellAnchor>
    <xdr:from>
      <xdr:col>11</xdr:col>
      <xdr:colOff>148590</xdr:colOff>
      <xdr:row>9</xdr:row>
      <xdr:rowOff>154807</xdr:rowOff>
    </xdr:from>
    <xdr:ext cx="216000" cy="110608"/>
    <xdr:sp macro="" textlink="">
      <xdr:nvSpPr>
        <xdr:cNvPr id="18" name="Textfeld 17"/>
        <xdr:cNvSpPr txBox="1"/>
      </xdr:nvSpPr>
      <xdr:spPr>
        <a:xfrm>
          <a:off x="1841109" y="1444345"/>
          <a:ext cx="216000" cy="11060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1">
          <a:spAutoFit/>
        </a:bodyPr>
        <a:lstStyle/>
        <a:p>
          <a:r>
            <a:rPr lang="de-DE" sz="750">
              <a:latin typeface="Arial" pitchFamily="34" charset="0"/>
              <a:cs typeface="Arial" pitchFamily="34" charset="0"/>
            </a:rPr>
            <a:t>20%</a:t>
          </a:r>
        </a:p>
      </xdr:txBody>
    </xdr:sp>
    <xdr:clientData/>
  </xdr:oneCellAnchor>
  <xdr:oneCellAnchor>
    <xdr:from>
      <xdr:col>19</xdr:col>
      <xdr:colOff>9525</xdr:colOff>
      <xdr:row>9</xdr:row>
      <xdr:rowOff>156063</xdr:rowOff>
    </xdr:from>
    <xdr:ext cx="217466" cy="110608"/>
    <xdr:sp macro="" textlink="">
      <xdr:nvSpPr>
        <xdr:cNvPr id="19" name="Textfeld 18"/>
        <xdr:cNvSpPr txBox="1"/>
      </xdr:nvSpPr>
      <xdr:spPr>
        <a:xfrm>
          <a:off x="2932967" y="1313717"/>
          <a:ext cx="217466" cy="11060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1">
          <a:spAutoFit/>
        </a:bodyPr>
        <a:lstStyle/>
        <a:p>
          <a:r>
            <a:rPr lang="de-DE" sz="750">
              <a:latin typeface="Arial" pitchFamily="34" charset="0"/>
              <a:cs typeface="Arial" pitchFamily="34" charset="0"/>
            </a:rPr>
            <a:t>55%</a:t>
          </a:r>
        </a:p>
      </xdr:txBody>
    </xdr:sp>
    <xdr:clientData/>
  </xdr:oneCellAnchor>
  <xdr:twoCellAnchor>
    <xdr:from>
      <xdr:col>26</xdr:col>
      <xdr:colOff>53340</xdr:colOff>
      <xdr:row>54</xdr:row>
      <xdr:rowOff>152400</xdr:rowOff>
    </xdr:from>
    <xdr:to>
      <xdr:col>26</xdr:col>
      <xdr:colOff>125340</xdr:colOff>
      <xdr:row>55</xdr:row>
      <xdr:rowOff>82380</xdr:rowOff>
    </xdr:to>
    <xdr:sp macro="" textlink="">
      <xdr:nvSpPr>
        <xdr:cNvPr id="32" name="Textfeld 31"/>
        <xdr:cNvSpPr txBox="1"/>
      </xdr:nvSpPr>
      <xdr:spPr>
        <a:xfrm>
          <a:off x="4015740" y="7993380"/>
          <a:ext cx="72000" cy="9000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1"/>
        <a:lstStyle/>
        <a:p>
          <a:r>
            <a:rPr lang="de-DE" sz="750">
              <a:latin typeface="Arial" pitchFamily="34" charset="0"/>
              <a:cs typeface="Arial" pitchFamily="34" charset="0"/>
            </a:rPr>
            <a:t>%</a:t>
          </a:r>
        </a:p>
      </xdr:txBody>
    </xdr:sp>
    <xdr:clientData/>
  </xdr:twoCellAnchor>
  <xdr:twoCellAnchor>
    <xdr:from>
      <xdr:col>30</xdr:col>
      <xdr:colOff>95250</xdr:colOff>
      <xdr:row>54</xdr:row>
      <xdr:rowOff>76200</xdr:rowOff>
    </xdr:from>
    <xdr:to>
      <xdr:col>32</xdr:col>
      <xdr:colOff>104774</xdr:colOff>
      <xdr:row>56</xdr:row>
      <xdr:rowOff>7620</xdr:rowOff>
    </xdr:to>
    <xdr:sp macro="" textlink="">
      <xdr:nvSpPr>
        <xdr:cNvPr id="33" name="Textfeld 32"/>
        <xdr:cNvSpPr txBox="1"/>
      </xdr:nvSpPr>
      <xdr:spPr>
        <a:xfrm>
          <a:off x="4667250" y="7917180"/>
          <a:ext cx="314324" cy="25146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1"/>
        <a:lstStyle/>
        <a:p>
          <a:r>
            <a:rPr lang="de-DE" sz="750">
              <a:latin typeface="Arial" pitchFamily="34" charset="0"/>
              <a:cs typeface="Arial" pitchFamily="34" charset="0"/>
            </a:rPr>
            <a:t>%</a:t>
          </a:r>
        </a:p>
      </xdr:txBody>
    </xdr:sp>
    <xdr:clientData/>
  </xdr:twoCellAnchor>
  <xdr:twoCellAnchor>
    <xdr:from>
      <xdr:col>35</xdr:col>
      <xdr:colOff>76200</xdr:colOff>
      <xdr:row>54</xdr:row>
      <xdr:rowOff>76200</xdr:rowOff>
    </xdr:from>
    <xdr:to>
      <xdr:col>37</xdr:col>
      <xdr:colOff>85724</xdr:colOff>
      <xdr:row>56</xdr:row>
      <xdr:rowOff>7620</xdr:rowOff>
    </xdr:to>
    <xdr:sp macro="" textlink="">
      <xdr:nvSpPr>
        <xdr:cNvPr id="34" name="Textfeld 33"/>
        <xdr:cNvSpPr txBox="1"/>
      </xdr:nvSpPr>
      <xdr:spPr>
        <a:xfrm>
          <a:off x="5410200" y="7917180"/>
          <a:ext cx="314324" cy="25146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1"/>
        <a:lstStyle/>
        <a:p>
          <a:r>
            <a:rPr lang="de-DE" sz="750">
              <a:latin typeface="Arial" pitchFamily="34" charset="0"/>
              <a:cs typeface="Arial" pitchFamily="34" charset="0"/>
            </a:rPr>
            <a:t>%</a:t>
          </a:r>
        </a:p>
      </xdr:txBody>
    </xdr:sp>
    <xdr:clientData/>
  </xdr:twoCellAnchor>
  <xdr:twoCellAnchor>
    <xdr:from>
      <xdr:col>40</xdr:col>
      <xdr:colOff>76200</xdr:colOff>
      <xdr:row>54</xdr:row>
      <xdr:rowOff>76200</xdr:rowOff>
    </xdr:from>
    <xdr:to>
      <xdr:col>42</xdr:col>
      <xdr:colOff>85724</xdr:colOff>
      <xdr:row>56</xdr:row>
      <xdr:rowOff>7620</xdr:rowOff>
    </xdr:to>
    <xdr:sp macro="" textlink="">
      <xdr:nvSpPr>
        <xdr:cNvPr id="35" name="Textfeld 34"/>
        <xdr:cNvSpPr txBox="1"/>
      </xdr:nvSpPr>
      <xdr:spPr>
        <a:xfrm>
          <a:off x="6172200" y="7917180"/>
          <a:ext cx="314324" cy="25146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1"/>
        <a:lstStyle/>
        <a:p>
          <a:r>
            <a:rPr lang="de-DE" sz="750">
              <a:latin typeface="Arial" pitchFamily="34" charset="0"/>
              <a:cs typeface="Arial" pitchFamily="34" charset="0"/>
            </a:rPr>
            <a:t>%</a:t>
          </a:r>
        </a:p>
      </xdr:txBody>
    </xdr:sp>
    <xdr:clientData/>
  </xdr:twoCellAnchor>
  <xdr:twoCellAnchor>
    <xdr:from>
      <xdr:col>4</xdr:col>
      <xdr:colOff>117230</xdr:colOff>
      <xdr:row>21</xdr:row>
      <xdr:rowOff>14654</xdr:rowOff>
    </xdr:from>
    <xdr:to>
      <xdr:col>6</xdr:col>
      <xdr:colOff>58616</xdr:colOff>
      <xdr:row>21</xdr:row>
      <xdr:rowOff>90337</xdr:rowOff>
    </xdr:to>
    <xdr:sp macro="" textlink="">
      <xdr:nvSpPr>
        <xdr:cNvPr id="36" name="Textfeld 35"/>
        <xdr:cNvSpPr txBox="1"/>
      </xdr:nvSpPr>
      <xdr:spPr>
        <a:xfrm>
          <a:off x="732692" y="2791558"/>
          <a:ext cx="249116" cy="75683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1"/>
        <a:lstStyle/>
        <a:p>
          <a:r>
            <a:rPr lang="de-DE" sz="750">
              <a:latin typeface="Arial" pitchFamily="34" charset="0"/>
              <a:cs typeface="Arial" pitchFamily="34" charset="0"/>
            </a:rPr>
            <a:t>m³/F</a:t>
          </a:r>
        </a:p>
      </xdr:txBody>
    </xdr:sp>
    <xdr:clientData/>
  </xdr:twoCellAnchor>
  <xdr:twoCellAnchor>
    <xdr:from>
      <xdr:col>32</xdr:col>
      <xdr:colOff>28575</xdr:colOff>
      <xdr:row>22</xdr:row>
      <xdr:rowOff>0</xdr:rowOff>
    </xdr:from>
    <xdr:to>
      <xdr:col>32</xdr:col>
      <xdr:colOff>136575</xdr:colOff>
      <xdr:row>22</xdr:row>
      <xdr:rowOff>75600</xdr:rowOff>
    </xdr:to>
    <xdr:sp macro="" textlink="">
      <xdr:nvSpPr>
        <xdr:cNvPr id="37" name="Textfeld 36"/>
        <xdr:cNvSpPr txBox="1"/>
      </xdr:nvSpPr>
      <xdr:spPr>
        <a:xfrm>
          <a:off x="4448175" y="3200400"/>
          <a:ext cx="108000" cy="7560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1"/>
        <a:lstStyle/>
        <a:p>
          <a:r>
            <a:rPr lang="de-DE" sz="750">
              <a:latin typeface="Arial" pitchFamily="34" charset="0"/>
              <a:cs typeface="Arial" pitchFamily="34" charset="0"/>
            </a:rPr>
            <a:t>ha</a:t>
          </a:r>
        </a:p>
      </xdr:txBody>
    </xdr:sp>
    <xdr:clientData/>
  </xdr:twoCellAnchor>
  <xdr:twoCellAnchor>
    <xdr:from>
      <xdr:col>30</xdr:col>
      <xdr:colOff>87923</xdr:colOff>
      <xdr:row>11</xdr:row>
      <xdr:rowOff>21981</xdr:rowOff>
    </xdr:from>
    <xdr:to>
      <xdr:col>36</xdr:col>
      <xdr:colOff>80596</xdr:colOff>
      <xdr:row>11</xdr:row>
      <xdr:rowOff>21981</xdr:rowOff>
    </xdr:to>
    <xdr:cxnSp macro="">
      <xdr:nvCxnSpPr>
        <xdr:cNvPr id="21" name="Gerade Verbindung mit Pfeil 20"/>
        <xdr:cNvCxnSpPr/>
      </xdr:nvCxnSpPr>
      <xdr:spPr>
        <a:xfrm>
          <a:off x="4703885" y="1633904"/>
          <a:ext cx="915865" cy="0"/>
        </a:xfrm>
        <a:prstGeom prst="straightConnector1">
          <a:avLst/>
        </a:prstGeom>
        <a:ln w="12700">
          <a:solidFill>
            <a:schemeClr val="bg1">
              <a:lumMod val="5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95255</xdr:colOff>
      <xdr:row>29</xdr:row>
      <xdr:rowOff>14654</xdr:rowOff>
    </xdr:from>
    <xdr:to>
      <xdr:col>34</xdr:col>
      <xdr:colOff>36640</xdr:colOff>
      <xdr:row>29</xdr:row>
      <xdr:rowOff>90337</xdr:rowOff>
    </xdr:to>
    <xdr:sp macro="" textlink="">
      <xdr:nvSpPr>
        <xdr:cNvPr id="42" name="Textfeld 41"/>
        <xdr:cNvSpPr txBox="1"/>
      </xdr:nvSpPr>
      <xdr:spPr>
        <a:xfrm>
          <a:off x="5018947" y="3758712"/>
          <a:ext cx="249116" cy="75683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1"/>
        <a:lstStyle/>
        <a:p>
          <a:r>
            <a:rPr lang="de-DE" sz="750">
              <a:latin typeface="Arial" pitchFamily="34" charset="0"/>
              <a:cs typeface="Arial" pitchFamily="34" charset="0"/>
            </a:rPr>
            <a:t>m³/F</a:t>
          </a:r>
        </a:p>
      </xdr:txBody>
    </xdr:sp>
    <xdr:clientData/>
  </xdr:twoCellAnchor>
  <xdr:twoCellAnchor>
    <xdr:from>
      <xdr:col>39</xdr:col>
      <xdr:colOff>102581</xdr:colOff>
      <xdr:row>29</xdr:row>
      <xdr:rowOff>14654</xdr:rowOff>
    </xdr:from>
    <xdr:to>
      <xdr:col>41</xdr:col>
      <xdr:colOff>43966</xdr:colOff>
      <xdr:row>29</xdr:row>
      <xdr:rowOff>90337</xdr:rowOff>
    </xdr:to>
    <xdr:sp macro="" textlink="">
      <xdr:nvSpPr>
        <xdr:cNvPr id="44" name="Textfeld 43"/>
        <xdr:cNvSpPr txBox="1"/>
      </xdr:nvSpPr>
      <xdr:spPr>
        <a:xfrm>
          <a:off x="6103331" y="3758712"/>
          <a:ext cx="249116" cy="75683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1"/>
        <a:lstStyle/>
        <a:p>
          <a:r>
            <a:rPr lang="de-DE" sz="750">
              <a:latin typeface="Arial" pitchFamily="34" charset="0"/>
              <a:cs typeface="Arial" pitchFamily="34" charset="0"/>
            </a:rPr>
            <a:t>m³/F</a:t>
          </a:r>
        </a:p>
      </xdr:txBody>
    </xdr:sp>
    <xdr:clientData/>
  </xdr:twoCellAnchor>
  <xdr:twoCellAnchor>
    <xdr:from>
      <xdr:col>32</xdr:col>
      <xdr:colOff>95277</xdr:colOff>
      <xdr:row>31</xdr:row>
      <xdr:rowOff>14654</xdr:rowOff>
    </xdr:from>
    <xdr:to>
      <xdr:col>34</xdr:col>
      <xdr:colOff>36662</xdr:colOff>
      <xdr:row>31</xdr:row>
      <xdr:rowOff>90337</xdr:rowOff>
    </xdr:to>
    <xdr:sp macro="" textlink="">
      <xdr:nvSpPr>
        <xdr:cNvPr id="45" name="Textfeld 44"/>
        <xdr:cNvSpPr txBox="1"/>
      </xdr:nvSpPr>
      <xdr:spPr>
        <a:xfrm>
          <a:off x="5018969" y="4081096"/>
          <a:ext cx="249116" cy="75683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1"/>
        <a:lstStyle/>
        <a:p>
          <a:r>
            <a:rPr lang="de-DE" sz="750">
              <a:latin typeface="Arial" pitchFamily="34" charset="0"/>
              <a:cs typeface="Arial" pitchFamily="34" charset="0"/>
            </a:rPr>
            <a:t>m³/F</a:t>
          </a:r>
        </a:p>
      </xdr:txBody>
    </xdr:sp>
    <xdr:clientData/>
  </xdr:twoCellAnchor>
  <xdr:twoCellAnchor>
    <xdr:from>
      <xdr:col>39</xdr:col>
      <xdr:colOff>102581</xdr:colOff>
      <xdr:row>31</xdr:row>
      <xdr:rowOff>14654</xdr:rowOff>
    </xdr:from>
    <xdr:to>
      <xdr:col>41</xdr:col>
      <xdr:colOff>43966</xdr:colOff>
      <xdr:row>31</xdr:row>
      <xdr:rowOff>90337</xdr:rowOff>
    </xdr:to>
    <xdr:sp macro="" textlink="">
      <xdr:nvSpPr>
        <xdr:cNvPr id="47" name="Textfeld 46"/>
        <xdr:cNvSpPr txBox="1"/>
      </xdr:nvSpPr>
      <xdr:spPr>
        <a:xfrm>
          <a:off x="6103331" y="4081096"/>
          <a:ext cx="249116" cy="75683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1"/>
        <a:lstStyle/>
        <a:p>
          <a:r>
            <a:rPr lang="de-DE" sz="750">
              <a:latin typeface="Arial" pitchFamily="34" charset="0"/>
              <a:cs typeface="Arial" pitchFamily="34" charset="0"/>
            </a:rPr>
            <a:t>m³/F</a:t>
          </a:r>
        </a:p>
      </xdr:txBody>
    </xdr:sp>
    <xdr:clientData/>
  </xdr:twoCellAnchor>
  <xdr:twoCellAnchor>
    <xdr:from>
      <xdr:col>15</xdr:col>
      <xdr:colOff>131887</xdr:colOff>
      <xdr:row>45</xdr:row>
      <xdr:rowOff>14654</xdr:rowOff>
    </xdr:from>
    <xdr:to>
      <xdr:col>17</xdr:col>
      <xdr:colOff>73272</xdr:colOff>
      <xdr:row>45</xdr:row>
      <xdr:rowOff>90337</xdr:rowOff>
    </xdr:to>
    <xdr:sp macro="" textlink="">
      <xdr:nvSpPr>
        <xdr:cNvPr id="48" name="Textfeld 47"/>
        <xdr:cNvSpPr txBox="1"/>
      </xdr:nvSpPr>
      <xdr:spPr>
        <a:xfrm>
          <a:off x="2439868" y="6176596"/>
          <a:ext cx="249116" cy="75683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1"/>
        <a:lstStyle/>
        <a:p>
          <a:r>
            <a:rPr lang="de-DE" sz="750">
              <a:latin typeface="Arial" pitchFamily="34" charset="0"/>
              <a:cs typeface="Arial" pitchFamily="34" charset="0"/>
            </a:rPr>
            <a:t>m³/F</a:t>
          </a:r>
        </a:p>
      </xdr:txBody>
    </xdr:sp>
    <xdr:clientData/>
  </xdr:twoCellAnchor>
  <xdr:twoCellAnchor>
    <xdr:from>
      <xdr:col>15</xdr:col>
      <xdr:colOff>124560</xdr:colOff>
      <xdr:row>47</xdr:row>
      <xdr:rowOff>14654</xdr:rowOff>
    </xdr:from>
    <xdr:to>
      <xdr:col>17</xdr:col>
      <xdr:colOff>65945</xdr:colOff>
      <xdr:row>47</xdr:row>
      <xdr:rowOff>90337</xdr:rowOff>
    </xdr:to>
    <xdr:sp macro="" textlink="">
      <xdr:nvSpPr>
        <xdr:cNvPr id="49" name="Textfeld 48"/>
        <xdr:cNvSpPr txBox="1"/>
      </xdr:nvSpPr>
      <xdr:spPr>
        <a:xfrm>
          <a:off x="2432541" y="6337789"/>
          <a:ext cx="249116" cy="75683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1"/>
        <a:lstStyle/>
        <a:p>
          <a:r>
            <a:rPr lang="de-DE" sz="750">
              <a:latin typeface="Arial" pitchFamily="34" charset="0"/>
              <a:cs typeface="Arial" pitchFamily="34" charset="0"/>
            </a:rPr>
            <a:t>m³/F</a:t>
          </a:r>
        </a:p>
      </xdr:txBody>
    </xdr:sp>
    <xdr:clientData/>
  </xdr:twoCellAnchor>
  <xdr:twoCellAnchor>
    <xdr:from>
      <xdr:col>15</xdr:col>
      <xdr:colOff>124560</xdr:colOff>
      <xdr:row>49</xdr:row>
      <xdr:rowOff>14654</xdr:rowOff>
    </xdr:from>
    <xdr:to>
      <xdr:col>17</xdr:col>
      <xdr:colOff>65945</xdr:colOff>
      <xdr:row>49</xdr:row>
      <xdr:rowOff>90337</xdr:rowOff>
    </xdr:to>
    <xdr:sp macro="" textlink="">
      <xdr:nvSpPr>
        <xdr:cNvPr id="50" name="Textfeld 49"/>
        <xdr:cNvSpPr txBox="1"/>
      </xdr:nvSpPr>
      <xdr:spPr>
        <a:xfrm>
          <a:off x="2432541" y="6660173"/>
          <a:ext cx="249116" cy="75683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1"/>
        <a:lstStyle/>
        <a:p>
          <a:r>
            <a:rPr lang="de-DE" sz="750">
              <a:latin typeface="Arial" pitchFamily="34" charset="0"/>
              <a:cs typeface="Arial" pitchFamily="34" charset="0"/>
            </a:rPr>
            <a:t>m³/F</a:t>
          </a:r>
        </a:p>
      </xdr:txBody>
    </xdr:sp>
    <xdr:clientData/>
  </xdr:twoCellAnchor>
  <xdr:twoCellAnchor>
    <xdr:from>
      <xdr:col>15</xdr:col>
      <xdr:colOff>117233</xdr:colOff>
      <xdr:row>51</xdr:row>
      <xdr:rowOff>14654</xdr:rowOff>
    </xdr:from>
    <xdr:to>
      <xdr:col>17</xdr:col>
      <xdr:colOff>58618</xdr:colOff>
      <xdr:row>51</xdr:row>
      <xdr:rowOff>90337</xdr:rowOff>
    </xdr:to>
    <xdr:sp macro="" textlink="">
      <xdr:nvSpPr>
        <xdr:cNvPr id="51" name="Textfeld 50"/>
        <xdr:cNvSpPr txBox="1"/>
      </xdr:nvSpPr>
      <xdr:spPr>
        <a:xfrm>
          <a:off x="2425214" y="6982558"/>
          <a:ext cx="249116" cy="75683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1"/>
        <a:lstStyle/>
        <a:p>
          <a:r>
            <a:rPr lang="de-DE" sz="750">
              <a:latin typeface="Arial" pitchFamily="34" charset="0"/>
              <a:cs typeface="Arial" pitchFamily="34" charset="0"/>
            </a:rPr>
            <a:t>m³/F</a:t>
          </a:r>
        </a:p>
      </xdr:txBody>
    </xdr:sp>
    <xdr:clientData/>
  </xdr:twoCellAnchor>
  <xdr:twoCellAnchor>
    <xdr:from>
      <xdr:col>30</xdr:col>
      <xdr:colOff>109906</xdr:colOff>
      <xdr:row>49</xdr:row>
      <xdr:rowOff>14654</xdr:rowOff>
    </xdr:from>
    <xdr:to>
      <xdr:col>32</xdr:col>
      <xdr:colOff>51292</xdr:colOff>
      <xdr:row>49</xdr:row>
      <xdr:rowOff>90337</xdr:rowOff>
    </xdr:to>
    <xdr:sp macro="" textlink="">
      <xdr:nvSpPr>
        <xdr:cNvPr id="52" name="Textfeld 51"/>
        <xdr:cNvSpPr txBox="1"/>
      </xdr:nvSpPr>
      <xdr:spPr>
        <a:xfrm>
          <a:off x="4725868" y="6660173"/>
          <a:ext cx="249116" cy="75683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1"/>
        <a:lstStyle/>
        <a:p>
          <a:r>
            <a:rPr lang="de-DE" sz="750">
              <a:latin typeface="Arial" pitchFamily="34" charset="0"/>
              <a:cs typeface="Arial" pitchFamily="34" charset="0"/>
            </a:rPr>
            <a:t>m³/F</a:t>
          </a:r>
        </a:p>
      </xdr:txBody>
    </xdr:sp>
    <xdr:clientData/>
  </xdr:twoCellAnchor>
  <xdr:twoCellAnchor>
    <xdr:from>
      <xdr:col>35</xdr:col>
      <xdr:colOff>117234</xdr:colOff>
      <xdr:row>49</xdr:row>
      <xdr:rowOff>14654</xdr:rowOff>
    </xdr:from>
    <xdr:to>
      <xdr:col>37</xdr:col>
      <xdr:colOff>58619</xdr:colOff>
      <xdr:row>49</xdr:row>
      <xdr:rowOff>90337</xdr:rowOff>
    </xdr:to>
    <xdr:sp macro="" textlink="">
      <xdr:nvSpPr>
        <xdr:cNvPr id="53" name="Textfeld 52"/>
        <xdr:cNvSpPr txBox="1"/>
      </xdr:nvSpPr>
      <xdr:spPr>
        <a:xfrm>
          <a:off x="5502522" y="6660173"/>
          <a:ext cx="249116" cy="75683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1"/>
        <a:lstStyle/>
        <a:p>
          <a:r>
            <a:rPr lang="de-DE" sz="750">
              <a:latin typeface="Arial" pitchFamily="34" charset="0"/>
              <a:cs typeface="Arial" pitchFamily="34" charset="0"/>
            </a:rPr>
            <a:t>m³/F</a:t>
          </a:r>
        </a:p>
      </xdr:txBody>
    </xdr:sp>
    <xdr:clientData/>
  </xdr:twoCellAnchor>
  <xdr:twoCellAnchor>
    <xdr:from>
      <xdr:col>20</xdr:col>
      <xdr:colOff>117233</xdr:colOff>
      <xdr:row>53</xdr:row>
      <xdr:rowOff>14654</xdr:rowOff>
    </xdr:from>
    <xdr:to>
      <xdr:col>22</xdr:col>
      <xdr:colOff>58619</xdr:colOff>
      <xdr:row>53</xdr:row>
      <xdr:rowOff>90337</xdr:rowOff>
    </xdr:to>
    <xdr:sp macro="" textlink="">
      <xdr:nvSpPr>
        <xdr:cNvPr id="54" name="Textfeld 53"/>
        <xdr:cNvSpPr txBox="1"/>
      </xdr:nvSpPr>
      <xdr:spPr>
        <a:xfrm>
          <a:off x="3194541" y="7304942"/>
          <a:ext cx="249116" cy="75683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1"/>
        <a:lstStyle/>
        <a:p>
          <a:r>
            <a:rPr lang="de-DE" sz="750">
              <a:latin typeface="Arial" pitchFamily="34" charset="0"/>
              <a:cs typeface="Arial" pitchFamily="34" charset="0"/>
            </a:rPr>
            <a:t>m³/F</a:t>
          </a:r>
        </a:p>
      </xdr:txBody>
    </xdr:sp>
    <xdr:clientData/>
  </xdr:twoCellAnchor>
  <xdr:twoCellAnchor>
    <xdr:from>
      <xdr:col>25</xdr:col>
      <xdr:colOff>102579</xdr:colOff>
      <xdr:row>53</xdr:row>
      <xdr:rowOff>14654</xdr:rowOff>
    </xdr:from>
    <xdr:to>
      <xdr:col>27</xdr:col>
      <xdr:colOff>43965</xdr:colOff>
      <xdr:row>53</xdr:row>
      <xdr:rowOff>90337</xdr:rowOff>
    </xdr:to>
    <xdr:sp macro="" textlink="">
      <xdr:nvSpPr>
        <xdr:cNvPr id="55" name="Textfeld 54"/>
        <xdr:cNvSpPr txBox="1"/>
      </xdr:nvSpPr>
      <xdr:spPr>
        <a:xfrm>
          <a:off x="3949214" y="7304942"/>
          <a:ext cx="249116" cy="75683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1"/>
        <a:lstStyle/>
        <a:p>
          <a:r>
            <a:rPr lang="de-DE" sz="750">
              <a:latin typeface="Arial" pitchFamily="34" charset="0"/>
              <a:cs typeface="Arial" pitchFamily="34" charset="0"/>
            </a:rPr>
            <a:t>m³/F</a:t>
          </a:r>
        </a:p>
      </xdr:txBody>
    </xdr:sp>
    <xdr:clientData/>
  </xdr:twoCellAnchor>
  <xdr:twoCellAnchor>
    <xdr:from>
      <xdr:col>30</xdr:col>
      <xdr:colOff>109906</xdr:colOff>
      <xdr:row>53</xdr:row>
      <xdr:rowOff>14654</xdr:rowOff>
    </xdr:from>
    <xdr:to>
      <xdr:col>32</xdr:col>
      <xdr:colOff>51292</xdr:colOff>
      <xdr:row>53</xdr:row>
      <xdr:rowOff>90337</xdr:rowOff>
    </xdr:to>
    <xdr:sp macro="" textlink="">
      <xdr:nvSpPr>
        <xdr:cNvPr id="56" name="Textfeld 55"/>
        <xdr:cNvSpPr txBox="1"/>
      </xdr:nvSpPr>
      <xdr:spPr>
        <a:xfrm>
          <a:off x="4725868" y="7304942"/>
          <a:ext cx="249116" cy="75683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1"/>
        <a:lstStyle/>
        <a:p>
          <a:r>
            <a:rPr lang="de-DE" sz="750">
              <a:latin typeface="Arial" pitchFamily="34" charset="0"/>
              <a:cs typeface="Arial" pitchFamily="34" charset="0"/>
            </a:rPr>
            <a:t>m³/F</a:t>
          </a:r>
        </a:p>
      </xdr:txBody>
    </xdr:sp>
    <xdr:clientData/>
  </xdr:twoCellAnchor>
  <xdr:twoCellAnchor>
    <xdr:from>
      <xdr:col>35</xdr:col>
      <xdr:colOff>117234</xdr:colOff>
      <xdr:row>53</xdr:row>
      <xdr:rowOff>14654</xdr:rowOff>
    </xdr:from>
    <xdr:to>
      <xdr:col>37</xdr:col>
      <xdr:colOff>58619</xdr:colOff>
      <xdr:row>53</xdr:row>
      <xdr:rowOff>90337</xdr:rowOff>
    </xdr:to>
    <xdr:sp macro="" textlink="">
      <xdr:nvSpPr>
        <xdr:cNvPr id="57" name="Textfeld 56"/>
        <xdr:cNvSpPr txBox="1"/>
      </xdr:nvSpPr>
      <xdr:spPr>
        <a:xfrm>
          <a:off x="5502522" y="7304942"/>
          <a:ext cx="249116" cy="75683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1"/>
        <a:lstStyle/>
        <a:p>
          <a:r>
            <a:rPr lang="de-DE" sz="750">
              <a:latin typeface="Arial" pitchFamily="34" charset="0"/>
              <a:cs typeface="Arial" pitchFamily="34" charset="0"/>
            </a:rPr>
            <a:t>m³/F</a:t>
          </a:r>
        </a:p>
      </xdr:txBody>
    </xdr:sp>
    <xdr:clientData/>
  </xdr:twoCellAnchor>
  <xdr:twoCellAnchor>
    <xdr:from>
      <xdr:col>40</xdr:col>
      <xdr:colOff>117234</xdr:colOff>
      <xdr:row>51</xdr:row>
      <xdr:rowOff>14654</xdr:rowOff>
    </xdr:from>
    <xdr:to>
      <xdr:col>42</xdr:col>
      <xdr:colOff>58619</xdr:colOff>
      <xdr:row>51</xdr:row>
      <xdr:rowOff>90337</xdr:rowOff>
    </xdr:to>
    <xdr:sp macro="" textlink="">
      <xdr:nvSpPr>
        <xdr:cNvPr id="58" name="Textfeld 57"/>
        <xdr:cNvSpPr txBox="1"/>
      </xdr:nvSpPr>
      <xdr:spPr>
        <a:xfrm>
          <a:off x="6271849" y="7143750"/>
          <a:ext cx="249116" cy="75683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1"/>
        <a:lstStyle/>
        <a:p>
          <a:r>
            <a:rPr lang="de-DE" sz="750">
              <a:latin typeface="Arial" pitchFamily="34" charset="0"/>
              <a:cs typeface="Arial" pitchFamily="34" charset="0"/>
            </a:rPr>
            <a:t>m³/F</a:t>
          </a:r>
        </a:p>
      </xdr:txBody>
    </xdr:sp>
    <xdr:clientData/>
  </xdr:twoCellAnchor>
  <xdr:twoCellAnchor>
    <xdr:from>
      <xdr:col>40</xdr:col>
      <xdr:colOff>117234</xdr:colOff>
      <xdr:row>53</xdr:row>
      <xdr:rowOff>14654</xdr:rowOff>
    </xdr:from>
    <xdr:to>
      <xdr:col>42</xdr:col>
      <xdr:colOff>58619</xdr:colOff>
      <xdr:row>53</xdr:row>
      <xdr:rowOff>90337</xdr:rowOff>
    </xdr:to>
    <xdr:sp macro="" textlink="">
      <xdr:nvSpPr>
        <xdr:cNvPr id="59" name="Textfeld 58"/>
        <xdr:cNvSpPr txBox="1"/>
      </xdr:nvSpPr>
      <xdr:spPr>
        <a:xfrm>
          <a:off x="6271849" y="7304942"/>
          <a:ext cx="249116" cy="75683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1"/>
        <a:lstStyle/>
        <a:p>
          <a:r>
            <a:rPr lang="de-DE" sz="750">
              <a:latin typeface="Arial" pitchFamily="34" charset="0"/>
              <a:cs typeface="Arial" pitchFamily="34" charset="0"/>
            </a:rPr>
            <a:t>m³/F</a:t>
          </a:r>
        </a:p>
      </xdr:txBody>
    </xdr:sp>
    <xdr:clientData/>
  </xdr:twoCellAnchor>
  <xdr:twoCellAnchor>
    <xdr:from>
      <xdr:col>7</xdr:col>
      <xdr:colOff>8</xdr:colOff>
      <xdr:row>39</xdr:row>
      <xdr:rowOff>14654</xdr:rowOff>
    </xdr:from>
    <xdr:to>
      <xdr:col>8</xdr:col>
      <xdr:colOff>95259</xdr:colOff>
      <xdr:row>39</xdr:row>
      <xdr:rowOff>90337</xdr:rowOff>
    </xdr:to>
    <xdr:sp macro="" textlink="">
      <xdr:nvSpPr>
        <xdr:cNvPr id="60" name="Textfeld 59"/>
        <xdr:cNvSpPr txBox="1"/>
      </xdr:nvSpPr>
      <xdr:spPr>
        <a:xfrm>
          <a:off x="1077066" y="5370635"/>
          <a:ext cx="249116" cy="75683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1"/>
        <a:lstStyle/>
        <a:p>
          <a:r>
            <a:rPr lang="de-DE" sz="750">
              <a:latin typeface="Arial" pitchFamily="34" charset="0"/>
              <a:cs typeface="Arial" pitchFamily="34" charset="0"/>
            </a:rPr>
            <a:t>EUR</a:t>
          </a:r>
        </a:p>
      </xdr:txBody>
    </xdr:sp>
    <xdr:clientData/>
  </xdr:twoCellAnchor>
  <xdr:twoCellAnchor>
    <xdr:from>
      <xdr:col>17</xdr:col>
      <xdr:colOff>124565</xdr:colOff>
      <xdr:row>39</xdr:row>
      <xdr:rowOff>14654</xdr:rowOff>
    </xdr:from>
    <xdr:to>
      <xdr:col>19</xdr:col>
      <xdr:colOff>65951</xdr:colOff>
      <xdr:row>39</xdr:row>
      <xdr:rowOff>90337</xdr:rowOff>
    </xdr:to>
    <xdr:sp macro="" textlink="">
      <xdr:nvSpPr>
        <xdr:cNvPr id="61" name="Textfeld 60"/>
        <xdr:cNvSpPr txBox="1"/>
      </xdr:nvSpPr>
      <xdr:spPr>
        <a:xfrm>
          <a:off x="2740277" y="5370635"/>
          <a:ext cx="249116" cy="75683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1"/>
        <a:lstStyle/>
        <a:p>
          <a:r>
            <a:rPr lang="de-DE" sz="750">
              <a:latin typeface="Arial" pitchFamily="34" charset="0"/>
              <a:cs typeface="Arial" pitchFamily="34" charset="0"/>
            </a:rPr>
            <a:t>EUR</a:t>
          </a:r>
        </a:p>
      </xdr:txBody>
    </xdr:sp>
    <xdr:clientData/>
  </xdr:twoCellAnchor>
  <xdr:twoCellAnchor>
    <xdr:from>
      <xdr:col>28</xdr:col>
      <xdr:colOff>109911</xdr:colOff>
      <xdr:row>39</xdr:row>
      <xdr:rowOff>14654</xdr:rowOff>
    </xdr:from>
    <xdr:to>
      <xdr:col>30</xdr:col>
      <xdr:colOff>51296</xdr:colOff>
      <xdr:row>39</xdr:row>
      <xdr:rowOff>90337</xdr:rowOff>
    </xdr:to>
    <xdr:sp macro="" textlink="">
      <xdr:nvSpPr>
        <xdr:cNvPr id="62" name="Textfeld 61"/>
        <xdr:cNvSpPr txBox="1"/>
      </xdr:nvSpPr>
      <xdr:spPr>
        <a:xfrm>
          <a:off x="4418142" y="5370635"/>
          <a:ext cx="249116" cy="75683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1"/>
        <a:lstStyle/>
        <a:p>
          <a:r>
            <a:rPr lang="de-DE" sz="750">
              <a:latin typeface="Arial" pitchFamily="34" charset="0"/>
              <a:cs typeface="Arial" pitchFamily="34" charset="0"/>
            </a:rPr>
            <a:t>EUR</a:t>
          </a:r>
        </a:p>
      </xdr:txBody>
    </xdr:sp>
    <xdr:clientData/>
  </xdr:twoCellAnchor>
  <xdr:twoCellAnchor>
    <xdr:from>
      <xdr:col>20</xdr:col>
      <xdr:colOff>117233</xdr:colOff>
      <xdr:row>57</xdr:row>
      <xdr:rowOff>14654</xdr:rowOff>
    </xdr:from>
    <xdr:to>
      <xdr:col>22</xdr:col>
      <xdr:colOff>58619</xdr:colOff>
      <xdr:row>57</xdr:row>
      <xdr:rowOff>90337</xdr:rowOff>
    </xdr:to>
    <xdr:sp macro="" textlink="">
      <xdr:nvSpPr>
        <xdr:cNvPr id="63" name="Textfeld 62"/>
        <xdr:cNvSpPr txBox="1"/>
      </xdr:nvSpPr>
      <xdr:spPr>
        <a:xfrm>
          <a:off x="3194541" y="8110904"/>
          <a:ext cx="249116" cy="75683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1"/>
        <a:lstStyle/>
        <a:p>
          <a:r>
            <a:rPr lang="de-DE" sz="750">
              <a:latin typeface="Arial" pitchFamily="34" charset="0"/>
              <a:cs typeface="Arial" pitchFamily="34" charset="0"/>
            </a:rPr>
            <a:t>EUR</a:t>
          </a:r>
        </a:p>
      </xdr:txBody>
    </xdr:sp>
    <xdr:clientData/>
  </xdr:twoCellAnchor>
  <xdr:twoCellAnchor>
    <xdr:from>
      <xdr:col>25</xdr:col>
      <xdr:colOff>95252</xdr:colOff>
      <xdr:row>57</xdr:row>
      <xdr:rowOff>14654</xdr:rowOff>
    </xdr:from>
    <xdr:to>
      <xdr:col>27</xdr:col>
      <xdr:colOff>36638</xdr:colOff>
      <xdr:row>57</xdr:row>
      <xdr:rowOff>90337</xdr:rowOff>
    </xdr:to>
    <xdr:sp macro="" textlink="">
      <xdr:nvSpPr>
        <xdr:cNvPr id="64" name="Textfeld 63"/>
        <xdr:cNvSpPr txBox="1"/>
      </xdr:nvSpPr>
      <xdr:spPr>
        <a:xfrm>
          <a:off x="3941887" y="8110904"/>
          <a:ext cx="249116" cy="75683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1"/>
        <a:lstStyle/>
        <a:p>
          <a:r>
            <a:rPr lang="de-DE" sz="750">
              <a:latin typeface="Arial" pitchFamily="34" charset="0"/>
              <a:cs typeface="Arial" pitchFamily="34" charset="0"/>
            </a:rPr>
            <a:t>EUR</a:t>
          </a:r>
        </a:p>
      </xdr:txBody>
    </xdr:sp>
    <xdr:clientData/>
  </xdr:twoCellAnchor>
  <xdr:twoCellAnchor>
    <xdr:from>
      <xdr:col>30</xdr:col>
      <xdr:colOff>109906</xdr:colOff>
      <xdr:row>57</xdr:row>
      <xdr:rowOff>14654</xdr:rowOff>
    </xdr:from>
    <xdr:to>
      <xdr:col>32</xdr:col>
      <xdr:colOff>51292</xdr:colOff>
      <xdr:row>57</xdr:row>
      <xdr:rowOff>90337</xdr:rowOff>
    </xdr:to>
    <xdr:sp macro="" textlink="">
      <xdr:nvSpPr>
        <xdr:cNvPr id="65" name="Textfeld 64"/>
        <xdr:cNvSpPr txBox="1"/>
      </xdr:nvSpPr>
      <xdr:spPr>
        <a:xfrm>
          <a:off x="4725868" y="8110904"/>
          <a:ext cx="249116" cy="75683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1"/>
        <a:lstStyle/>
        <a:p>
          <a:r>
            <a:rPr lang="de-DE" sz="750">
              <a:latin typeface="Arial" pitchFamily="34" charset="0"/>
              <a:cs typeface="Arial" pitchFamily="34" charset="0"/>
            </a:rPr>
            <a:t>EUR</a:t>
          </a:r>
        </a:p>
      </xdr:txBody>
    </xdr:sp>
    <xdr:clientData/>
  </xdr:twoCellAnchor>
  <xdr:twoCellAnchor>
    <xdr:from>
      <xdr:col>35</xdr:col>
      <xdr:colOff>109907</xdr:colOff>
      <xdr:row>57</xdr:row>
      <xdr:rowOff>14654</xdr:rowOff>
    </xdr:from>
    <xdr:to>
      <xdr:col>37</xdr:col>
      <xdr:colOff>51292</xdr:colOff>
      <xdr:row>57</xdr:row>
      <xdr:rowOff>90337</xdr:rowOff>
    </xdr:to>
    <xdr:sp macro="" textlink="">
      <xdr:nvSpPr>
        <xdr:cNvPr id="66" name="Textfeld 65"/>
        <xdr:cNvSpPr txBox="1"/>
      </xdr:nvSpPr>
      <xdr:spPr>
        <a:xfrm>
          <a:off x="5495195" y="8110904"/>
          <a:ext cx="249116" cy="75683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1"/>
        <a:lstStyle/>
        <a:p>
          <a:r>
            <a:rPr lang="de-DE" sz="750">
              <a:latin typeface="Arial" pitchFamily="34" charset="0"/>
              <a:cs typeface="Arial" pitchFamily="34" charset="0"/>
            </a:rPr>
            <a:t>EUR</a:t>
          </a:r>
        </a:p>
      </xdr:txBody>
    </xdr:sp>
    <xdr:clientData/>
  </xdr:twoCellAnchor>
  <xdr:twoCellAnchor>
    <xdr:from>
      <xdr:col>40</xdr:col>
      <xdr:colOff>109907</xdr:colOff>
      <xdr:row>57</xdr:row>
      <xdr:rowOff>14654</xdr:rowOff>
    </xdr:from>
    <xdr:to>
      <xdr:col>42</xdr:col>
      <xdr:colOff>51292</xdr:colOff>
      <xdr:row>57</xdr:row>
      <xdr:rowOff>90337</xdr:rowOff>
    </xdr:to>
    <xdr:sp macro="" textlink="">
      <xdr:nvSpPr>
        <xdr:cNvPr id="67" name="Textfeld 66"/>
        <xdr:cNvSpPr txBox="1"/>
      </xdr:nvSpPr>
      <xdr:spPr>
        <a:xfrm>
          <a:off x="6264522" y="8110904"/>
          <a:ext cx="249116" cy="75683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1"/>
        <a:lstStyle/>
        <a:p>
          <a:r>
            <a:rPr lang="de-DE" sz="750">
              <a:latin typeface="Arial" pitchFamily="34" charset="0"/>
              <a:cs typeface="Arial" pitchFamily="34" charset="0"/>
            </a:rPr>
            <a:t>EUR</a:t>
          </a:r>
        </a:p>
      </xdr:txBody>
    </xdr:sp>
    <xdr:clientData/>
  </xdr:twoCellAnchor>
  <xdr:twoCellAnchor>
    <xdr:from>
      <xdr:col>30</xdr:col>
      <xdr:colOff>109906</xdr:colOff>
      <xdr:row>59</xdr:row>
      <xdr:rowOff>14654</xdr:rowOff>
    </xdr:from>
    <xdr:to>
      <xdr:col>32</xdr:col>
      <xdr:colOff>51292</xdr:colOff>
      <xdr:row>59</xdr:row>
      <xdr:rowOff>90337</xdr:rowOff>
    </xdr:to>
    <xdr:sp macro="" textlink="">
      <xdr:nvSpPr>
        <xdr:cNvPr id="68" name="Textfeld 67"/>
        <xdr:cNvSpPr txBox="1"/>
      </xdr:nvSpPr>
      <xdr:spPr>
        <a:xfrm>
          <a:off x="4725868" y="8433289"/>
          <a:ext cx="249116" cy="75683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1"/>
        <a:lstStyle/>
        <a:p>
          <a:r>
            <a:rPr lang="de-DE" sz="750">
              <a:latin typeface="Arial" pitchFamily="34" charset="0"/>
              <a:cs typeface="Arial" pitchFamily="34" charset="0"/>
            </a:rPr>
            <a:t>EUR</a:t>
          </a:r>
        </a:p>
      </xdr:txBody>
    </xdr:sp>
    <xdr:clientData/>
  </xdr:twoCellAnchor>
  <xdr:twoCellAnchor>
    <xdr:from>
      <xdr:col>35</xdr:col>
      <xdr:colOff>117234</xdr:colOff>
      <xdr:row>59</xdr:row>
      <xdr:rowOff>14654</xdr:rowOff>
    </xdr:from>
    <xdr:to>
      <xdr:col>37</xdr:col>
      <xdr:colOff>58619</xdr:colOff>
      <xdr:row>59</xdr:row>
      <xdr:rowOff>90337</xdr:rowOff>
    </xdr:to>
    <xdr:sp macro="" textlink="">
      <xdr:nvSpPr>
        <xdr:cNvPr id="69" name="Textfeld 68"/>
        <xdr:cNvSpPr txBox="1"/>
      </xdr:nvSpPr>
      <xdr:spPr>
        <a:xfrm>
          <a:off x="5502522" y="8433289"/>
          <a:ext cx="249116" cy="75683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1"/>
        <a:lstStyle/>
        <a:p>
          <a:r>
            <a:rPr lang="de-DE" sz="750">
              <a:latin typeface="Arial" pitchFamily="34" charset="0"/>
              <a:cs typeface="Arial" pitchFamily="34" charset="0"/>
            </a:rPr>
            <a:t>EUR</a:t>
          </a:r>
        </a:p>
      </xdr:txBody>
    </xdr:sp>
    <xdr:clientData/>
  </xdr:twoCellAnchor>
  <xdr:twoCellAnchor>
    <xdr:from>
      <xdr:col>40</xdr:col>
      <xdr:colOff>109907</xdr:colOff>
      <xdr:row>59</xdr:row>
      <xdr:rowOff>14654</xdr:rowOff>
    </xdr:from>
    <xdr:to>
      <xdr:col>42</xdr:col>
      <xdr:colOff>51292</xdr:colOff>
      <xdr:row>59</xdr:row>
      <xdr:rowOff>90337</xdr:rowOff>
    </xdr:to>
    <xdr:sp macro="" textlink="">
      <xdr:nvSpPr>
        <xdr:cNvPr id="70" name="Textfeld 69"/>
        <xdr:cNvSpPr txBox="1"/>
      </xdr:nvSpPr>
      <xdr:spPr>
        <a:xfrm>
          <a:off x="6264522" y="8433289"/>
          <a:ext cx="249116" cy="75683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1"/>
        <a:lstStyle/>
        <a:p>
          <a:r>
            <a:rPr lang="de-DE" sz="750">
              <a:latin typeface="Arial" pitchFamily="34" charset="0"/>
              <a:cs typeface="Arial" pitchFamily="34" charset="0"/>
            </a:rPr>
            <a:t>EUR</a:t>
          </a:r>
        </a:p>
      </xdr:txBody>
    </xdr:sp>
    <xdr:clientData/>
  </xdr:twoCellAnchor>
  <xdr:twoCellAnchor>
    <xdr:from>
      <xdr:col>30</xdr:col>
      <xdr:colOff>102579</xdr:colOff>
      <xdr:row>61</xdr:row>
      <xdr:rowOff>14654</xdr:rowOff>
    </xdr:from>
    <xdr:to>
      <xdr:col>32</xdr:col>
      <xdr:colOff>43965</xdr:colOff>
      <xdr:row>61</xdr:row>
      <xdr:rowOff>90337</xdr:rowOff>
    </xdr:to>
    <xdr:sp macro="" textlink="">
      <xdr:nvSpPr>
        <xdr:cNvPr id="71" name="Textfeld 70"/>
        <xdr:cNvSpPr txBox="1"/>
      </xdr:nvSpPr>
      <xdr:spPr>
        <a:xfrm>
          <a:off x="4718541" y="8755673"/>
          <a:ext cx="249116" cy="75683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1"/>
        <a:lstStyle/>
        <a:p>
          <a:r>
            <a:rPr lang="de-DE" sz="750">
              <a:latin typeface="Arial" pitchFamily="34" charset="0"/>
              <a:cs typeface="Arial" pitchFamily="34" charset="0"/>
            </a:rPr>
            <a:t>EUR</a:t>
          </a:r>
        </a:p>
      </xdr:txBody>
    </xdr:sp>
    <xdr:clientData/>
  </xdr:twoCellAnchor>
  <xdr:twoCellAnchor>
    <xdr:from>
      <xdr:col>35</xdr:col>
      <xdr:colOff>124561</xdr:colOff>
      <xdr:row>61</xdr:row>
      <xdr:rowOff>14654</xdr:rowOff>
    </xdr:from>
    <xdr:to>
      <xdr:col>37</xdr:col>
      <xdr:colOff>65946</xdr:colOff>
      <xdr:row>61</xdr:row>
      <xdr:rowOff>90337</xdr:rowOff>
    </xdr:to>
    <xdr:sp macro="" textlink="">
      <xdr:nvSpPr>
        <xdr:cNvPr id="72" name="Textfeld 71"/>
        <xdr:cNvSpPr txBox="1"/>
      </xdr:nvSpPr>
      <xdr:spPr>
        <a:xfrm>
          <a:off x="5509849" y="8755673"/>
          <a:ext cx="249116" cy="75683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1"/>
        <a:lstStyle/>
        <a:p>
          <a:r>
            <a:rPr lang="de-DE" sz="750">
              <a:latin typeface="Arial" pitchFamily="34" charset="0"/>
              <a:cs typeface="Arial" pitchFamily="34" charset="0"/>
            </a:rPr>
            <a:t>EUR</a:t>
          </a:r>
        </a:p>
      </xdr:txBody>
    </xdr:sp>
    <xdr:clientData/>
  </xdr:twoCellAnchor>
  <xdr:twoCellAnchor>
    <xdr:from>
      <xdr:col>40</xdr:col>
      <xdr:colOff>117234</xdr:colOff>
      <xdr:row>61</xdr:row>
      <xdr:rowOff>14654</xdr:rowOff>
    </xdr:from>
    <xdr:to>
      <xdr:col>42</xdr:col>
      <xdr:colOff>58619</xdr:colOff>
      <xdr:row>61</xdr:row>
      <xdr:rowOff>90337</xdr:rowOff>
    </xdr:to>
    <xdr:sp macro="" textlink="">
      <xdr:nvSpPr>
        <xdr:cNvPr id="73" name="Textfeld 72"/>
        <xdr:cNvSpPr txBox="1"/>
      </xdr:nvSpPr>
      <xdr:spPr>
        <a:xfrm>
          <a:off x="6271849" y="8755673"/>
          <a:ext cx="249116" cy="75683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1"/>
        <a:lstStyle/>
        <a:p>
          <a:r>
            <a:rPr lang="de-DE" sz="750">
              <a:latin typeface="Arial" pitchFamily="34" charset="0"/>
              <a:cs typeface="Arial" pitchFamily="34" charset="0"/>
            </a:rPr>
            <a:t>EUR</a:t>
          </a:r>
        </a:p>
      </xdr:txBody>
    </xdr:sp>
    <xdr:clientData/>
  </xdr:twoCellAnchor>
  <xdr:twoCellAnchor>
    <xdr:from>
      <xdr:col>30</xdr:col>
      <xdr:colOff>109906</xdr:colOff>
      <xdr:row>63</xdr:row>
      <xdr:rowOff>14654</xdr:rowOff>
    </xdr:from>
    <xdr:to>
      <xdr:col>32</xdr:col>
      <xdr:colOff>51292</xdr:colOff>
      <xdr:row>63</xdr:row>
      <xdr:rowOff>90337</xdr:rowOff>
    </xdr:to>
    <xdr:sp macro="" textlink="">
      <xdr:nvSpPr>
        <xdr:cNvPr id="74" name="Textfeld 73"/>
        <xdr:cNvSpPr txBox="1"/>
      </xdr:nvSpPr>
      <xdr:spPr>
        <a:xfrm>
          <a:off x="4725868" y="9078058"/>
          <a:ext cx="249116" cy="75683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1"/>
        <a:lstStyle/>
        <a:p>
          <a:r>
            <a:rPr lang="de-DE" sz="750">
              <a:latin typeface="Arial" pitchFamily="34" charset="0"/>
              <a:cs typeface="Arial" pitchFamily="34" charset="0"/>
            </a:rPr>
            <a:t>EUR</a:t>
          </a:r>
        </a:p>
      </xdr:txBody>
    </xdr:sp>
    <xdr:clientData/>
  </xdr:twoCellAnchor>
  <xdr:twoCellAnchor>
    <xdr:from>
      <xdr:col>35</xdr:col>
      <xdr:colOff>117234</xdr:colOff>
      <xdr:row>63</xdr:row>
      <xdr:rowOff>14654</xdr:rowOff>
    </xdr:from>
    <xdr:to>
      <xdr:col>37</xdr:col>
      <xdr:colOff>58619</xdr:colOff>
      <xdr:row>63</xdr:row>
      <xdr:rowOff>90337</xdr:rowOff>
    </xdr:to>
    <xdr:sp macro="" textlink="">
      <xdr:nvSpPr>
        <xdr:cNvPr id="75" name="Textfeld 74"/>
        <xdr:cNvSpPr txBox="1"/>
      </xdr:nvSpPr>
      <xdr:spPr>
        <a:xfrm>
          <a:off x="5502522" y="9078058"/>
          <a:ext cx="249116" cy="75683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1"/>
        <a:lstStyle/>
        <a:p>
          <a:r>
            <a:rPr lang="de-DE" sz="750">
              <a:latin typeface="Arial" pitchFamily="34" charset="0"/>
              <a:cs typeface="Arial" pitchFamily="34" charset="0"/>
            </a:rPr>
            <a:t>EUR</a:t>
          </a:r>
        </a:p>
      </xdr:txBody>
    </xdr:sp>
    <xdr:clientData/>
  </xdr:twoCellAnchor>
  <xdr:twoCellAnchor>
    <xdr:from>
      <xdr:col>40</xdr:col>
      <xdr:colOff>117234</xdr:colOff>
      <xdr:row>63</xdr:row>
      <xdr:rowOff>14654</xdr:rowOff>
    </xdr:from>
    <xdr:to>
      <xdr:col>42</xdr:col>
      <xdr:colOff>58619</xdr:colOff>
      <xdr:row>63</xdr:row>
      <xdr:rowOff>90337</xdr:rowOff>
    </xdr:to>
    <xdr:sp macro="" textlink="">
      <xdr:nvSpPr>
        <xdr:cNvPr id="76" name="Textfeld 75"/>
        <xdr:cNvSpPr txBox="1"/>
      </xdr:nvSpPr>
      <xdr:spPr>
        <a:xfrm>
          <a:off x="6271849" y="9078058"/>
          <a:ext cx="249116" cy="75683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1"/>
        <a:lstStyle/>
        <a:p>
          <a:r>
            <a:rPr lang="de-DE" sz="750">
              <a:latin typeface="Arial" pitchFamily="34" charset="0"/>
              <a:cs typeface="Arial" pitchFamily="34" charset="0"/>
            </a:rPr>
            <a:t>EUR</a:t>
          </a:r>
        </a:p>
      </xdr:txBody>
    </xdr:sp>
    <xdr:clientData/>
  </xdr:twoCellAnchor>
  <xdr:twoCellAnchor>
    <xdr:from>
      <xdr:col>40</xdr:col>
      <xdr:colOff>109907</xdr:colOff>
      <xdr:row>72</xdr:row>
      <xdr:rowOff>14654</xdr:rowOff>
    </xdr:from>
    <xdr:to>
      <xdr:col>42</xdr:col>
      <xdr:colOff>51292</xdr:colOff>
      <xdr:row>72</xdr:row>
      <xdr:rowOff>90337</xdr:rowOff>
    </xdr:to>
    <xdr:sp macro="" textlink="">
      <xdr:nvSpPr>
        <xdr:cNvPr id="77" name="Textfeld 76"/>
        <xdr:cNvSpPr txBox="1"/>
      </xdr:nvSpPr>
      <xdr:spPr>
        <a:xfrm>
          <a:off x="6264522" y="9913327"/>
          <a:ext cx="249116" cy="75683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1"/>
        <a:lstStyle/>
        <a:p>
          <a:r>
            <a:rPr lang="de-DE" sz="750">
              <a:latin typeface="Arial" pitchFamily="34" charset="0"/>
              <a:cs typeface="Arial" pitchFamily="34" charset="0"/>
            </a:rPr>
            <a:t>EUR</a:t>
          </a:r>
        </a:p>
      </xdr:txBody>
    </xdr:sp>
    <xdr:clientData/>
  </xdr:twoCellAnchor>
  <xdr:twoCellAnchor>
    <xdr:from>
      <xdr:col>40</xdr:col>
      <xdr:colOff>109907</xdr:colOff>
      <xdr:row>74</xdr:row>
      <xdr:rowOff>14654</xdr:rowOff>
    </xdr:from>
    <xdr:to>
      <xdr:col>42</xdr:col>
      <xdr:colOff>51292</xdr:colOff>
      <xdr:row>74</xdr:row>
      <xdr:rowOff>90337</xdr:rowOff>
    </xdr:to>
    <xdr:sp macro="" textlink="">
      <xdr:nvSpPr>
        <xdr:cNvPr id="78" name="Textfeld 77"/>
        <xdr:cNvSpPr txBox="1"/>
      </xdr:nvSpPr>
      <xdr:spPr>
        <a:xfrm>
          <a:off x="6264522" y="10235712"/>
          <a:ext cx="249116" cy="75683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1"/>
        <a:lstStyle/>
        <a:p>
          <a:r>
            <a:rPr lang="de-DE" sz="750">
              <a:latin typeface="Arial" pitchFamily="34" charset="0"/>
              <a:cs typeface="Arial" pitchFamily="34" charset="0"/>
            </a:rPr>
            <a:t>EUR</a:t>
          </a:r>
        </a:p>
      </xdr:txBody>
    </xdr:sp>
    <xdr:clientData/>
  </xdr:twoCellAnchor>
  <xdr:twoCellAnchor>
    <xdr:from>
      <xdr:col>40</xdr:col>
      <xdr:colOff>109907</xdr:colOff>
      <xdr:row>76</xdr:row>
      <xdr:rowOff>14654</xdr:rowOff>
    </xdr:from>
    <xdr:to>
      <xdr:col>42</xdr:col>
      <xdr:colOff>51292</xdr:colOff>
      <xdr:row>76</xdr:row>
      <xdr:rowOff>90337</xdr:rowOff>
    </xdr:to>
    <xdr:sp macro="" textlink="">
      <xdr:nvSpPr>
        <xdr:cNvPr id="79" name="Textfeld 78"/>
        <xdr:cNvSpPr txBox="1"/>
      </xdr:nvSpPr>
      <xdr:spPr>
        <a:xfrm>
          <a:off x="6264522" y="10558096"/>
          <a:ext cx="249116" cy="75683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1"/>
        <a:lstStyle/>
        <a:p>
          <a:r>
            <a:rPr lang="de-DE" sz="750">
              <a:latin typeface="Arial" pitchFamily="34" charset="0"/>
              <a:cs typeface="Arial" pitchFamily="34" charset="0"/>
            </a:rPr>
            <a:t>EUR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58620</xdr:colOff>
      <xdr:row>15</xdr:row>
      <xdr:rowOff>14654</xdr:rowOff>
    </xdr:from>
    <xdr:to>
      <xdr:col>42</xdr:col>
      <xdr:colOff>6</xdr:colOff>
      <xdr:row>15</xdr:row>
      <xdr:rowOff>90337</xdr:rowOff>
    </xdr:to>
    <xdr:sp macro="" textlink="">
      <xdr:nvSpPr>
        <xdr:cNvPr id="152" name="Textfeld 151"/>
        <xdr:cNvSpPr txBox="1"/>
      </xdr:nvSpPr>
      <xdr:spPr>
        <a:xfrm>
          <a:off x="6173670" y="300404"/>
          <a:ext cx="246186" cy="75683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1"/>
        <a:lstStyle/>
        <a:p>
          <a:r>
            <a:rPr lang="de-DE" sz="750">
              <a:latin typeface="Arial" pitchFamily="34" charset="0"/>
              <a:cs typeface="Arial" pitchFamily="34" charset="0"/>
            </a:rPr>
            <a:t>m³/F</a:t>
          </a:r>
        </a:p>
      </xdr:txBody>
    </xdr:sp>
    <xdr:clientData/>
  </xdr:twoCellAnchor>
  <xdr:twoCellAnchor>
    <xdr:from>
      <xdr:col>16</xdr:col>
      <xdr:colOff>36637</xdr:colOff>
      <xdr:row>23</xdr:row>
      <xdr:rowOff>14654</xdr:rowOff>
    </xdr:from>
    <xdr:to>
      <xdr:col>17</xdr:col>
      <xdr:colOff>131889</xdr:colOff>
      <xdr:row>23</xdr:row>
      <xdr:rowOff>90337</xdr:rowOff>
    </xdr:to>
    <xdr:sp macro="" textlink="">
      <xdr:nvSpPr>
        <xdr:cNvPr id="153" name="Textfeld 152"/>
        <xdr:cNvSpPr txBox="1"/>
      </xdr:nvSpPr>
      <xdr:spPr>
        <a:xfrm>
          <a:off x="2494087" y="1386254"/>
          <a:ext cx="247652" cy="75683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1"/>
        <a:lstStyle/>
        <a:p>
          <a:r>
            <a:rPr lang="de-DE" sz="750">
              <a:latin typeface="Arial" pitchFamily="34" charset="0"/>
              <a:cs typeface="Arial" pitchFamily="34" charset="0"/>
            </a:rPr>
            <a:t>m³/F</a:t>
          </a:r>
        </a:p>
      </xdr:txBody>
    </xdr:sp>
    <xdr:clientData/>
  </xdr:twoCellAnchor>
  <xdr:twoCellAnchor>
    <xdr:from>
      <xdr:col>22</xdr:col>
      <xdr:colOff>36637</xdr:colOff>
      <xdr:row>23</xdr:row>
      <xdr:rowOff>14654</xdr:rowOff>
    </xdr:from>
    <xdr:to>
      <xdr:col>23</xdr:col>
      <xdr:colOff>131889</xdr:colOff>
      <xdr:row>23</xdr:row>
      <xdr:rowOff>90337</xdr:rowOff>
    </xdr:to>
    <xdr:sp macro="" textlink="">
      <xdr:nvSpPr>
        <xdr:cNvPr id="154" name="Textfeld 153"/>
        <xdr:cNvSpPr txBox="1"/>
      </xdr:nvSpPr>
      <xdr:spPr>
        <a:xfrm>
          <a:off x="3408487" y="1386254"/>
          <a:ext cx="247652" cy="75683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1"/>
        <a:lstStyle/>
        <a:p>
          <a:r>
            <a:rPr lang="de-DE" sz="750">
              <a:latin typeface="Arial" pitchFamily="34" charset="0"/>
              <a:cs typeface="Arial" pitchFamily="34" charset="0"/>
            </a:rPr>
            <a:t>m³/F</a:t>
          </a:r>
        </a:p>
      </xdr:txBody>
    </xdr:sp>
    <xdr:clientData/>
  </xdr:twoCellAnchor>
  <xdr:twoCellAnchor>
    <xdr:from>
      <xdr:col>34</xdr:col>
      <xdr:colOff>36637</xdr:colOff>
      <xdr:row>23</xdr:row>
      <xdr:rowOff>14654</xdr:rowOff>
    </xdr:from>
    <xdr:to>
      <xdr:col>35</xdr:col>
      <xdr:colOff>131889</xdr:colOff>
      <xdr:row>23</xdr:row>
      <xdr:rowOff>90337</xdr:rowOff>
    </xdr:to>
    <xdr:sp macro="" textlink="">
      <xdr:nvSpPr>
        <xdr:cNvPr id="155" name="Textfeld 154"/>
        <xdr:cNvSpPr txBox="1"/>
      </xdr:nvSpPr>
      <xdr:spPr>
        <a:xfrm>
          <a:off x="5237287" y="1386254"/>
          <a:ext cx="247652" cy="75683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1"/>
        <a:lstStyle/>
        <a:p>
          <a:r>
            <a:rPr lang="de-DE" sz="750">
              <a:latin typeface="Arial" pitchFamily="34" charset="0"/>
              <a:cs typeface="Arial" pitchFamily="34" charset="0"/>
            </a:rPr>
            <a:t>m³/F</a:t>
          </a:r>
        </a:p>
      </xdr:txBody>
    </xdr:sp>
    <xdr:clientData/>
  </xdr:twoCellAnchor>
  <xdr:twoCellAnchor>
    <xdr:from>
      <xdr:col>40</xdr:col>
      <xdr:colOff>36637</xdr:colOff>
      <xdr:row>23</xdr:row>
      <xdr:rowOff>14654</xdr:rowOff>
    </xdr:from>
    <xdr:to>
      <xdr:col>41</xdr:col>
      <xdr:colOff>131889</xdr:colOff>
      <xdr:row>23</xdr:row>
      <xdr:rowOff>90337</xdr:rowOff>
    </xdr:to>
    <xdr:sp macro="" textlink="">
      <xdr:nvSpPr>
        <xdr:cNvPr id="156" name="Textfeld 155"/>
        <xdr:cNvSpPr txBox="1"/>
      </xdr:nvSpPr>
      <xdr:spPr>
        <a:xfrm>
          <a:off x="6151687" y="1386254"/>
          <a:ext cx="247652" cy="75683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1"/>
        <a:lstStyle/>
        <a:p>
          <a:r>
            <a:rPr lang="de-DE" sz="750">
              <a:latin typeface="Arial" pitchFamily="34" charset="0"/>
              <a:cs typeface="Arial" pitchFamily="34" charset="0"/>
            </a:rPr>
            <a:t>m³/F</a:t>
          </a:r>
        </a:p>
      </xdr:txBody>
    </xdr:sp>
    <xdr:clientData/>
  </xdr:twoCellAnchor>
  <xdr:twoCellAnchor>
    <xdr:from>
      <xdr:col>16</xdr:col>
      <xdr:colOff>36637</xdr:colOff>
      <xdr:row>27</xdr:row>
      <xdr:rowOff>14654</xdr:rowOff>
    </xdr:from>
    <xdr:to>
      <xdr:col>17</xdr:col>
      <xdr:colOff>131889</xdr:colOff>
      <xdr:row>27</xdr:row>
      <xdr:rowOff>90337</xdr:rowOff>
    </xdr:to>
    <xdr:sp macro="" textlink="">
      <xdr:nvSpPr>
        <xdr:cNvPr id="157" name="Textfeld 156"/>
        <xdr:cNvSpPr txBox="1"/>
      </xdr:nvSpPr>
      <xdr:spPr>
        <a:xfrm>
          <a:off x="2494087" y="1919654"/>
          <a:ext cx="247652" cy="75683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1"/>
        <a:lstStyle/>
        <a:p>
          <a:r>
            <a:rPr lang="de-DE" sz="750">
              <a:latin typeface="Arial" pitchFamily="34" charset="0"/>
              <a:cs typeface="Arial" pitchFamily="34" charset="0"/>
            </a:rPr>
            <a:t>m³/F</a:t>
          </a:r>
        </a:p>
      </xdr:txBody>
    </xdr:sp>
    <xdr:clientData/>
  </xdr:twoCellAnchor>
  <xdr:twoCellAnchor>
    <xdr:from>
      <xdr:col>22</xdr:col>
      <xdr:colOff>36637</xdr:colOff>
      <xdr:row>27</xdr:row>
      <xdr:rowOff>14654</xdr:rowOff>
    </xdr:from>
    <xdr:to>
      <xdr:col>23</xdr:col>
      <xdr:colOff>131889</xdr:colOff>
      <xdr:row>27</xdr:row>
      <xdr:rowOff>90337</xdr:rowOff>
    </xdr:to>
    <xdr:sp macro="" textlink="">
      <xdr:nvSpPr>
        <xdr:cNvPr id="158" name="Textfeld 157"/>
        <xdr:cNvSpPr txBox="1"/>
      </xdr:nvSpPr>
      <xdr:spPr>
        <a:xfrm>
          <a:off x="3408487" y="1919654"/>
          <a:ext cx="247652" cy="75683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1"/>
        <a:lstStyle/>
        <a:p>
          <a:r>
            <a:rPr lang="de-DE" sz="750">
              <a:latin typeface="Arial" pitchFamily="34" charset="0"/>
              <a:cs typeface="Arial" pitchFamily="34" charset="0"/>
            </a:rPr>
            <a:t>m³/F</a:t>
          </a:r>
        </a:p>
      </xdr:txBody>
    </xdr:sp>
    <xdr:clientData/>
  </xdr:twoCellAnchor>
  <xdr:twoCellAnchor>
    <xdr:from>
      <xdr:col>28</xdr:col>
      <xdr:colOff>36637</xdr:colOff>
      <xdr:row>27</xdr:row>
      <xdr:rowOff>14654</xdr:rowOff>
    </xdr:from>
    <xdr:to>
      <xdr:col>29</xdr:col>
      <xdr:colOff>131889</xdr:colOff>
      <xdr:row>27</xdr:row>
      <xdr:rowOff>90337</xdr:rowOff>
    </xdr:to>
    <xdr:sp macro="" textlink="">
      <xdr:nvSpPr>
        <xdr:cNvPr id="159" name="Textfeld 158"/>
        <xdr:cNvSpPr txBox="1"/>
      </xdr:nvSpPr>
      <xdr:spPr>
        <a:xfrm>
          <a:off x="4322887" y="1919654"/>
          <a:ext cx="247652" cy="75683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1"/>
        <a:lstStyle/>
        <a:p>
          <a:r>
            <a:rPr lang="de-DE" sz="750">
              <a:latin typeface="Arial" pitchFamily="34" charset="0"/>
              <a:cs typeface="Arial" pitchFamily="34" charset="0"/>
            </a:rPr>
            <a:t>m³/F</a:t>
          </a:r>
        </a:p>
      </xdr:txBody>
    </xdr:sp>
    <xdr:clientData/>
  </xdr:twoCellAnchor>
  <xdr:twoCellAnchor>
    <xdr:from>
      <xdr:col>34</xdr:col>
      <xdr:colOff>36637</xdr:colOff>
      <xdr:row>27</xdr:row>
      <xdr:rowOff>14654</xdr:rowOff>
    </xdr:from>
    <xdr:to>
      <xdr:col>35</xdr:col>
      <xdr:colOff>131889</xdr:colOff>
      <xdr:row>27</xdr:row>
      <xdr:rowOff>90337</xdr:rowOff>
    </xdr:to>
    <xdr:sp macro="" textlink="">
      <xdr:nvSpPr>
        <xdr:cNvPr id="160" name="Textfeld 159"/>
        <xdr:cNvSpPr txBox="1"/>
      </xdr:nvSpPr>
      <xdr:spPr>
        <a:xfrm>
          <a:off x="5237287" y="1919654"/>
          <a:ext cx="247652" cy="75683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1"/>
        <a:lstStyle/>
        <a:p>
          <a:r>
            <a:rPr lang="de-DE" sz="750">
              <a:latin typeface="Arial" pitchFamily="34" charset="0"/>
              <a:cs typeface="Arial" pitchFamily="34" charset="0"/>
            </a:rPr>
            <a:t>m³/F</a:t>
          </a:r>
        </a:p>
      </xdr:txBody>
    </xdr:sp>
    <xdr:clientData/>
  </xdr:twoCellAnchor>
  <xdr:twoCellAnchor>
    <xdr:from>
      <xdr:col>40</xdr:col>
      <xdr:colOff>36637</xdr:colOff>
      <xdr:row>27</xdr:row>
      <xdr:rowOff>14654</xdr:rowOff>
    </xdr:from>
    <xdr:to>
      <xdr:col>41</xdr:col>
      <xdr:colOff>131889</xdr:colOff>
      <xdr:row>27</xdr:row>
      <xdr:rowOff>90337</xdr:rowOff>
    </xdr:to>
    <xdr:sp macro="" textlink="">
      <xdr:nvSpPr>
        <xdr:cNvPr id="161" name="Textfeld 160"/>
        <xdr:cNvSpPr txBox="1"/>
      </xdr:nvSpPr>
      <xdr:spPr>
        <a:xfrm>
          <a:off x="6151687" y="1919654"/>
          <a:ext cx="247652" cy="75683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1"/>
        <a:lstStyle/>
        <a:p>
          <a:r>
            <a:rPr lang="de-DE" sz="750">
              <a:latin typeface="Arial" pitchFamily="34" charset="0"/>
              <a:cs typeface="Arial" pitchFamily="34" charset="0"/>
            </a:rPr>
            <a:t>m³/F</a:t>
          </a:r>
        </a:p>
      </xdr:txBody>
    </xdr:sp>
    <xdr:clientData/>
  </xdr:twoCellAnchor>
  <xdr:twoCellAnchor>
    <xdr:from>
      <xdr:col>16</xdr:col>
      <xdr:colOff>36637</xdr:colOff>
      <xdr:row>29</xdr:row>
      <xdr:rowOff>14654</xdr:rowOff>
    </xdr:from>
    <xdr:to>
      <xdr:col>17</xdr:col>
      <xdr:colOff>131889</xdr:colOff>
      <xdr:row>29</xdr:row>
      <xdr:rowOff>90337</xdr:rowOff>
    </xdr:to>
    <xdr:sp macro="" textlink="">
      <xdr:nvSpPr>
        <xdr:cNvPr id="162" name="Textfeld 161"/>
        <xdr:cNvSpPr txBox="1"/>
      </xdr:nvSpPr>
      <xdr:spPr>
        <a:xfrm>
          <a:off x="2494087" y="2186354"/>
          <a:ext cx="247652" cy="75683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1"/>
        <a:lstStyle/>
        <a:p>
          <a:r>
            <a:rPr lang="de-DE" sz="750">
              <a:latin typeface="Arial" pitchFamily="34" charset="0"/>
              <a:cs typeface="Arial" pitchFamily="34" charset="0"/>
            </a:rPr>
            <a:t>m³/F</a:t>
          </a:r>
        </a:p>
      </xdr:txBody>
    </xdr:sp>
    <xdr:clientData/>
  </xdr:twoCellAnchor>
  <xdr:twoCellAnchor>
    <xdr:from>
      <xdr:col>22</xdr:col>
      <xdr:colOff>36637</xdr:colOff>
      <xdr:row>29</xdr:row>
      <xdr:rowOff>14654</xdr:rowOff>
    </xdr:from>
    <xdr:to>
      <xdr:col>23</xdr:col>
      <xdr:colOff>131889</xdr:colOff>
      <xdr:row>29</xdr:row>
      <xdr:rowOff>90337</xdr:rowOff>
    </xdr:to>
    <xdr:sp macro="" textlink="">
      <xdr:nvSpPr>
        <xdr:cNvPr id="163" name="Textfeld 162"/>
        <xdr:cNvSpPr txBox="1"/>
      </xdr:nvSpPr>
      <xdr:spPr>
        <a:xfrm>
          <a:off x="3408487" y="2186354"/>
          <a:ext cx="247652" cy="75683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1"/>
        <a:lstStyle/>
        <a:p>
          <a:r>
            <a:rPr lang="de-DE" sz="750">
              <a:latin typeface="Arial" pitchFamily="34" charset="0"/>
              <a:cs typeface="Arial" pitchFamily="34" charset="0"/>
            </a:rPr>
            <a:t>m³/F</a:t>
          </a:r>
        </a:p>
      </xdr:txBody>
    </xdr:sp>
    <xdr:clientData/>
  </xdr:twoCellAnchor>
  <xdr:twoCellAnchor>
    <xdr:from>
      <xdr:col>28</xdr:col>
      <xdr:colOff>36637</xdr:colOff>
      <xdr:row>29</xdr:row>
      <xdr:rowOff>14654</xdr:rowOff>
    </xdr:from>
    <xdr:to>
      <xdr:col>29</xdr:col>
      <xdr:colOff>131889</xdr:colOff>
      <xdr:row>29</xdr:row>
      <xdr:rowOff>90337</xdr:rowOff>
    </xdr:to>
    <xdr:sp macro="" textlink="">
      <xdr:nvSpPr>
        <xdr:cNvPr id="164" name="Textfeld 163"/>
        <xdr:cNvSpPr txBox="1"/>
      </xdr:nvSpPr>
      <xdr:spPr>
        <a:xfrm>
          <a:off x="4322887" y="2186354"/>
          <a:ext cx="247652" cy="75683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1"/>
        <a:lstStyle/>
        <a:p>
          <a:r>
            <a:rPr lang="de-DE" sz="750">
              <a:latin typeface="Arial" pitchFamily="34" charset="0"/>
              <a:cs typeface="Arial" pitchFamily="34" charset="0"/>
            </a:rPr>
            <a:t>m³/F</a:t>
          </a:r>
        </a:p>
      </xdr:txBody>
    </xdr:sp>
    <xdr:clientData/>
  </xdr:twoCellAnchor>
  <xdr:twoCellAnchor>
    <xdr:from>
      <xdr:col>34</xdr:col>
      <xdr:colOff>36637</xdr:colOff>
      <xdr:row>29</xdr:row>
      <xdr:rowOff>14654</xdr:rowOff>
    </xdr:from>
    <xdr:to>
      <xdr:col>35</xdr:col>
      <xdr:colOff>131889</xdr:colOff>
      <xdr:row>29</xdr:row>
      <xdr:rowOff>90337</xdr:rowOff>
    </xdr:to>
    <xdr:sp macro="" textlink="">
      <xdr:nvSpPr>
        <xdr:cNvPr id="165" name="Textfeld 164"/>
        <xdr:cNvSpPr txBox="1"/>
      </xdr:nvSpPr>
      <xdr:spPr>
        <a:xfrm>
          <a:off x="5237287" y="2186354"/>
          <a:ext cx="247652" cy="75683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1"/>
        <a:lstStyle/>
        <a:p>
          <a:r>
            <a:rPr lang="de-DE" sz="750">
              <a:latin typeface="Arial" pitchFamily="34" charset="0"/>
              <a:cs typeface="Arial" pitchFamily="34" charset="0"/>
            </a:rPr>
            <a:t>m³/F</a:t>
          </a:r>
        </a:p>
      </xdr:txBody>
    </xdr:sp>
    <xdr:clientData/>
  </xdr:twoCellAnchor>
  <xdr:twoCellAnchor>
    <xdr:from>
      <xdr:col>40</xdr:col>
      <xdr:colOff>36637</xdr:colOff>
      <xdr:row>29</xdr:row>
      <xdr:rowOff>14654</xdr:rowOff>
    </xdr:from>
    <xdr:to>
      <xdr:col>41</xdr:col>
      <xdr:colOff>131889</xdr:colOff>
      <xdr:row>29</xdr:row>
      <xdr:rowOff>90337</xdr:rowOff>
    </xdr:to>
    <xdr:sp macro="" textlink="">
      <xdr:nvSpPr>
        <xdr:cNvPr id="166" name="Textfeld 165"/>
        <xdr:cNvSpPr txBox="1"/>
      </xdr:nvSpPr>
      <xdr:spPr>
        <a:xfrm>
          <a:off x="6151687" y="2186354"/>
          <a:ext cx="247652" cy="75683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1"/>
        <a:lstStyle/>
        <a:p>
          <a:r>
            <a:rPr lang="de-DE" sz="750">
              <a:latin typeface="Arial" pitchFamily="34" charset="0"/>
              <a:cs typeface="Arial" pitchFamily="34" charset="0"/>
            </a:rPr>
            <a:t>m³/F</a:t>
          </a:r>
        </a:p>
      </xdr:txBody>
    </xdr:sp>
    <xdr:clientData/>
  </xdr:twoCellAnchor>
  <xdr:twoCellAnchor>
    <xdr:from>
      <xdr:col>22</xdr:col>
      <xdr:colOff>36637</xdr:colOff>
      <xdr:row>37</xdr:row>
      <xdr:rowOff>14654</xdr:rowOff>
    </xdr:from>
    <xdr:to>
      <xdr:col>23</xdr:col>
      <xdr:colOff>131889</xdr:colOff>
      <xdr:row>37</xdr:row>
      <xdr:rowOff>90337</xdr:rowOff>
    </xdr:to>
    <xdr:sp macro="" textlink="">
      <xdr:nvSpPr>
        <xdr:cNvPr id="167" name="Textfeld 166"/>
        <xdr:cNvSpPr txBox="1"/>
      </xdr:nvSpPr>
      <xdr:spPr>
        <a:xfrm>
          <a:off x="3408487" y="3272204"/>
          <a:ext cx="247652" cy="75683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1"/>
        <a:lstStyle/>
        <a:p>
          <a:r>
            <a:rPr lang="de-DE" sz="750">
              <a:latin typeface="Arial" pitchFamily="34" charset="0"/>
              <a:cs typeface="Arial" pitchFamily="34" charset="0"/>
            </a:rPr>
            <a:t>m³/F</a:t>
          </a:r>
        </a:p>
      </xdr:txBody>
    </xdr:sp>
    <xdr:clientData/>
  </xdr:twoCellAnchor>
  <xdr:twoCellAnchor>
    <xdr:from>
      <xdr:col>22</xdr:col>
      <xdr:colOff>36637</xdr:colOff>
      <xdr:row>39</xdr:row>
      <xdr:rowOff>14654</xdr:rowOff>
    </xdr:from>
    <xdr:to>
      <xdr:col>23</xdr:col>
      <xdr:colOff>131889</xdr:colOff>
      <xdr:row>39</xdr:row>
      <xdr:rowOff>90337</xdr:rowOff>
    </xdr:to>
    <xdr:sp macro="" textlink="">
      <xdr:nvSpPr>
        <xdr:cNvPr id="168" name="Textfeld 167"/>
        <xdr:cNvSpPr txBox="1"/>
      </xdr:nvSpPr>
      <xdr:spPr>
        <a:xfrm>
          <a:off x="3408487" y="3538904"/>
          <a:ext cx="247652" cy="75683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1"/>
        <a:lstStyle/>
        <a:p>
          <a:r>
            <a:rPr lang="de-DE" sz="750">
              <a:latin typeface="Arial" pitchFamily="34" charset="0"/>
              <a:cs typeface="Arial" pitchFamily="34" charset="0"/>
            </a:rPr>
            <a:t>m³/F</a:t>
          </a:r>
        </a:p>
      </xdr:txBody>
    </xdr:sp>
    <xdr:clientData/>
  </xdr:twoCellAnchor>
  <xdr:twoCellAnchor>
    <xdr:from>
      <xdr:col>28</xdr:col>
      <xdr:colOff>36637</xdr:colOff>
      <xdr:row>37</xdr:row>
      <xdr:rowOff>14654</xdr:rowOff>
    </xdr:from>
    <xdr:to>
      <xdr:col>29</xdr:col>
      <xdr:colOff>131889</xdr:colOff>
      <xdr:row>37</xdr:row>
      <xdr:rowOff>90337</xdr:rowOff>
    </xdr:to>
    <xdr:sp macro="" textlink="">
      <xdr:nvSpPr>
        <xdr:cNvPr id="169" name="Textfeld 168"/>
        <xdr:cNvSpPr txBox="1"/>
      </xdr:nvSpPr>
      <xdr:spPr>
        <a:xfrm>
          <a:off x="4322887" y="3272204"/>
          <a:ext cx="247652" cy="75683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1"/>
        <a:lstStyle/>
        <a:p>
          <a:r>
            <a:rPr lang="de-DE" sz="750">
              <a:latin typeface="Arial" pitchFamily="34" charset="0"/>
              <a:cs typeface="Arial" pitchFamily="34" charset="0"/>
            </a:rPr>
            <a:t>m³/F</a:t>
          </a:r>
        </a:p>
      </xdr:txBody>
    </xdr:sp>
    <xdr:clientData/>
  </xdr:twoCellAnchor>
  <xdr:twoCellAnchor>
    <xdr:from>
      <xdr:col>34</xdr:col>
      <xdr:colOff>36637</xdr:colOff>
      <xdr:row>37</xdr:row>
      <xdr:rowOff>14654</xdr:rowOff>
    </xdr:from>
    <xdr:to>
      <xdr:col>35</xdr:col>
      <xdr:colOff>131889</xdr:colOff>
      <xdr:row>37</xdr:row>
      <xdr:rowOff>90337</xdr:rowOff>
    </xdr:to>
    <xdr:sp macro="" textlink="">
      <xdr:nvSpPr>
        <xdr:cNvPr id="170" name="Textfeld 169"/>
        <xdr:cNvSpPr txBox="1"/>
      </xdr:nvSpPr>
      <xdr:spPr>
        <a:xfrm>
          <a:off x="5237287" y="3272204"/>
          <a:ext cx="247652" cy="75683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1"/>
        <a:lstStyle/>
        <a:p>
          <a:r>
            <a:rPr lang="de-DE" sz="750">
              <a:latin typeface="Arial" pitchFamily="34" charset="0"/>
              <a:cs typeface="Arial" pitchFamily="34" charset="0"/>
            </a:rPr>
            <a:t>m³/F</a:t>
          </a:r>
        </a:p>
      </xdr:txBody>
    </xdr:sp>
    <xdr:clientData/>
  </xdr:twoCellAnchor>
  <xdr:twoCellAnchor>
    <xdr:from>
      <xdr:col>40</xdr:col>
      <xdr:colOff>36637</xdr:colOff>
      <xdr:row>37</xdr:row>
      <xdr:rowOff>14654</xdr:rowOff>
    </xdr:from>
    <xdr:to>
      <xdr:col>41</xdr:col>
      <xdr:colOff>131889</xdr:colOff>
      <xdr:row>37</xdr:row>
      <xdr:rowOff>90337</xdr:rowOff>
    </xdr:to>
    <xdr:sp macro="" textlink="">
      <xdr:nvSpPr>
        <xdr:cNvPr id="171" name="Textfeld 170"/>
        <xdr:cNvSpPr txBox="1"/>
      </xdr:nvSpPr>
      <xdr:spPr>
        <a:xfrm>
          <a:off x="6151687" y="3272204"/>
          <a:ext cx="247652" cy="75683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1"/>
        <a:lstStyle/>
        <a:p>
          <a:r>
            <a:rPr lang="de-DE" sz="750">
              <a:latin typeface="Arial" pitchFamily="34" charset="0"/>
              <a:cs typeface="Arial" pitchFamily="34" charset="0"/>
            </a:rPr>
            <a:t>m³/F</a:t>
          </a:r>
        </a:p>
      </xdr:txBody>
    </xdr:sp>
    <xdr:clientData/>
  </xdr:twoCellAnchor>
  <xdr:twoCellAnchor>
    <xdr:from>
      <xdr:col>22</xdr:col>
      <xdr:colOff>36637</xdr:colOff>
      <xdr:row>41</xdr:row>
      <xdr:rowOff>14654</xdr:rowOff>
    </xdr:from>
    <xdr:to>
      <xdr:col>23</xdr:col>
      <xdr:colOff>131889</xdr:colOff>
      <xdr:row>41</xdr:row>
      <xdr:rowOff>90337</xdr:rowOff>
    </xdr:to>
    <xdr:sp macro="" textlink="">
      <xdr:nvSpPr>
        <xdr:cNvPr id="172" name="Textfeld 171"/>
        <xdr:cNvSpPr txBox="1"/>
      </xdr:nvSpPr>
      <xdr:spPr>
        <a:xfrm>
          <a:off x="3408487" y="3805604"/>
          <a:ext cx="247652" cy="75683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1"/>
        <a:lstStyle/>
        <a:p>
          <a:r>
            <a:rPr lang="de-DE" sz="750">
              <a:latin typeface="Arial" pitchFamily="34" charset="0"/>
              <a:cs typeface="Arial" pitchFamily="34" charset="0"/>
            </a:rPr>
            <a:t>m³/F</a:t>
          </a:r>
        </a:p>
      </xdr:txBody>
    </xdr:sp>
    <xdr:clientData/>
  </xdr:twoCellAnchor>
  <xdr:twoCellAnchor>
    <xdr:from>
      <xdr:col>19</xdr:col>
      <xdr:colOff>109902</xdr:colOff>
      <xdr:row>41</xdr:row>
      <xdr:rowOff>43959</xdr:rowOff>
    </xdr:from>
    <xdr:to>
      <xdr:col>21</xdr:col>
      <xdr:colOff>51289</xdr:colOff>
      <xdr:row>42</xdr:row>
      <xdr:rowOff>87920</xdr:rowOff>
    </xdr:to>
    <xdr:sp macro="" textlink="">
      <xdr:nvSpPr>
        <xdr:cNvPr id="173" name="Textfeld 172"/>
        <xdr:cNvSpPr txBox="1"/>
      </xdr:nvSpPr>
      <xdr:spPr>
        <a:xfrm>
          <a:off x="3024552" y="3834909"/>
          <a:ext cx="246187" cy="177311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1"/>
        <a:lstStyle/>
        <a:p>
          <a:r>
            <a:rPr lang="de-DE" sz="750" b="0">
              <a:latin typeface="Arial" pitchFamily="34" charset="0"/>
              <a:cs typeface="Arial" pitchFamily="34" charset="0"/>
            </a:rPr>
            <a:t>=</a:t>
          </a:r>
        </a:p>
      </xdr:txBody>
    </xdr:sp>
    <xdr:clientData/>
  </xdr:twoCellAnchor>
  <xdr:twoCellAnchor>
    <xdr:from>
      <xdr:col>28</xdr:col>
      <xdr:colOff>36637</xdr:colOff>
      <xdr:row>39</xdr:row>
      <xdr:rowOff>14654</xdr:rowOff>
    </xdr:from>
    <xdr:to>
      <xdr:col>29</xdr:col>
      <xdr:colOff>131889</xdr:colOff>
      <xdr:row>39</xdr:row>
      <xdr:rowOff>90337</xdr:rowOff>
    </xdr:to>
    <xdr:sp macro="" textlink="">
      <xdr:nvSpPr>
        <xdr:cNvPr id="174" name="Textfeld 173"/>
        <xdr:cNvSpPr txBox="1"/>
      </xdr:nvSpPr>
      <xdr:spPr>
        <a:xfrm>
          <a:off x="4322887" y="3538904"/>
          <a:ext cx="247652" cy="75683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1"/>
        <a:lstStyle/>
        <a:p>
          <a:r>
            <a:rPr lang="de-DE" sz="750">
              <a:latin typeface="Arial" pitchFamily="34" charset="0"/>
              <a:cs typeface="Arial" pitchFamily="34" charset="0"/>
            </a:rPr>
            <a:t>m³/F</a:t>
          </a:r>
        </a:p>
      </xdr:txBody>
    </xdr:sp>
    <xdr:clientData/>
  </xdr:twoCellAnchor>
  <xdr:twoCellAnchor>
    <xdr:from>
      <xdr:col>25</xdr:col>
      <xdr:colOff>109902</xdr:colOff>
      <xdr:row>39</xdr:row>
      <xdr:rowOff>43959</xdr:rowOff>
    </xdr:from>
    <xdr:to>
      <xdr:col>27</xdr:col>
      <xdr:colOff>51289</xdr:colOff>
      <xdr:row>40</xdr:row>
      <xdr:rowOff>87920</xdr:rowOff>
    </xdr:to>
    <xdr:sp macro="" textlink="">
      <xdr:nvSpPr>
        <xdr:cNvPr id="175" name="Textfeld 174"/>
        <xdr:cNvSpPr txBox="1"/>
      </xdr:nvSpPr>
      <xdr:spPr>
        <a:xfrm>
          <a:off x="3938952" y="3568209"/>
          <a:ext cx="246187" cy="177311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1"/>
        <a:lstStyle/>
        <a:p>
          <a:r>
            <a:rPr lang="de-DE" sz="750">
              <a:latin typeface="Arial" pitchFamily="34" charset="0"/>
              <a:cs typeface="Arial" pitchFamily="34" charset="0"/>
            </a:rPr>
            <a:t>+</a:t>
          </a:r>
        </a:p>
      </xdr:txBody>
    </xdr:sp>
    <xdr:clientData/>
  </xdr:twoCellAnchor>
  <xdr:twoCellAnchor>
    <xdr:from>
      <xdr:col>34</xdr:col>
      <xdr:colOff>36637</xdr:colOff>
      <xdr:row>39</xdr:row>
      <xdr:rowOff>14654</xdr:rowOff>
    </xdr:from>
    <xdr:to>
      <xdr:col>35</xdr:col>
      <xdr:colOff>131889</xdr:colOff>
      <xdr:row>39</xdr:row>
      <xdr:rowOff>90337</xdr:rowOff>
    </xdr:to>
    <xdr:sp macro="" textlink="">
      <xdr:nvSpPr>
        <xdr:cNvPr id="176" name="Textfeld 175"/>
        <xdr:cNvSpPr txBox="1"/>
      </xdr:nvSpPr>
      <xdr:spPr>
        <a:xfrm>
          <a:off x="5237287" y="3538904"/>
          <a:ext cx="247652" cy="75683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1"/>
        <a:lstStyle/>
        <a:p>
          <a:r>
            <a:rPr lang="de-DE" sz="750">
              <a:latin typeface="Arial" pitchFamily="34" charset="0"/>
              <a:cs typeface="Arial" pitchFamily="34" charset="0"/>
            </a:rPr>
            <a:t>m³/F</a:t>
          </a:r>
        </a:p>
      </xdr:txBody>
    </xdr:sp>
    <xdr:clientData/>
  </xdr:twoCellAnchor>
  <xdr:twoCellAnchor>
    <xdr:from>
      <xdr:col>31</xdr:col>
      <xdr:colOff>109902</xdr:colOff>
      <xdr:row>39</xdr:row>
      <xdr:rowOff>43959</xdr:rowOff>
    </xdr:from>
    <xdr:to>
      <xdr:col>33</xdr:col>
      <xdr:colOff>51289</xdr:colOff>
      <xdr:row>40</xdr:row>
      <xdr:rowOff>87920</xdr:rowOff>
    </xdr:to>
    <xdr:sp macro="" textlink="">
      <xdr:nvSpPr>
        <xdr:cNvPr id="177" name="Textfeld 176"/>
        <xdr:cNvSpPr txBox="1"/>
      </xdr:nvSpPr>
      <xdr:spPr>
        <a:xfrm>
          <a:off x="4853352" y="3568209"/>
          <a:ext cx="246187" cy="177311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1"/>
        <a:lstStyle/>
        <a:p>
          <a:r>
            <a:rPr lang="de-DE" sz="750">
              <a:latin typeface="Arial" pitchFamily="34" charset="0"/>
              <a:cs typeface="Arial" pitchFamily="34" charset="0"/>
            </a:rPr>
            <a:t>+</a:t>
          </a:r>
        </a:p>
      </xdr:txBody>
    </xdr:sp>
    <xdr:clientData/>
  </xdr:twoCellAnchor>
  <xdr:twoCellAnchor>
    <xdr:from>
      <xdr:col>40</xdr:col>
      <xdr:colOff>36637</xdr:colOff>
      <xdr:row>39</xdr:row>
      <xdr:rowOff>14654</xdr:rowOff>
    </xdr:from>
    <xdr:to>
      <xdr:col>41</xdr:col>
      <xdr:colOff>131889</xdr:colOff>
      <xdr:row>39</xdr:row>
      <xdr:rowOff>90337</xdr:rowOff>
    </xdr:to>
    <xdr:sp macro="" textlink="">
      <xdr:nvSpPr>
        <xdr:cNvPr id="178" name="Textfeld 177"/>
        <xdr:cNvSpPr txBox="1"/>
      </xdr:nvSpPr>
      <xdr:spPr>
        <a:xfrm>
          <a:off x="6151687" y="3538904"/>
          <a:ext cx="247652" cy="75683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1"/>
        <a:lstStyle/>
        <a:p>
          <a:r>
            <a:rPr lang="de-DE" sz="750">
              <a:latin typeface="Arial" pitchFamily="34" charset="0"/>
              <a:cs typeface="Arial" pitchFamily="34" charset="0"/>
            </a:rPr>
            <a:t>m³/F</a:t>
          </a:r>
        </a:p>
      </xdr:txBody>
    </xdr:sp>
    <xdr:clientData/>
  </xdr:twoCellAnchor>
  <xdr:twoCellAnchor>
    <xdr:from>
      <xdr:col>37</xdr:col>
      <xdr:colOff>109902</xdr:colOff>
      <xdr:row>39</xdr:row>
      <xdr:rowOff>43959</xdr:rowOff>
    </xdr:from>
    <xdr:to>
      <xdr:col>39</xdr:col>
      <xdr:colOff>51289</xdr:colOff>
      <xdr:row>40</xdr:row>
      <xdr:rowOff>87920</xdr:rowOff>
    </xdr:to>
    <xdr:sp macro="" textlink="">
      <xdr:nvSpPr>
        <xdr:cNvPr id="179" name="Textfeld 178"/>
        <xdr:cNvSpPr txBox="1"/>
      </xdr:nvSpPr>
      <xdr:spPr>
        <a:xfrm>
          <a:off x="5767752" y="3568209"/>
          <a:ext cx="246187" cy="177311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1"/>
        <a:lstStyle/>
        <a:p>
          <a:r>
            <a:rPr lang="de-DE" sz="750">
              <a:latin typeface="Arial" pitchFamily="34" charset="0"/>
              <a:cs typeface="Arial" pitchFamily="34" charset="0"/>
            </a:rPr>
            <a:t>+</a:t>
          </a:r>
        </a:p>
      </xdr:txBody>
    </xdr:sp>
    <xdr:clientData/>
  </xdr:twoCellAnchor>
  <xdr:twoCellAnchor>
    <xdr:from>
      <xdr:col>28</xdr:col>
      <xdr:colOff>36637</xdr:colOff>
      <xdr:row>41</xdr:row>
      <xdr:rowOff>14654</xdr:rowOff>
    </xdr:from>
    <xdr:to>
      <xdr:col>29</xdr:col>
      <xdr:colOff>131889</xdr:colOff>
      <xdr:row>41</xdr:row>
      <xdr:rowOff>90337</xdr:rowOff>
    </xdr:to>
    <xdr:sp macro="" textlink="">
      <xdr:nvSpPr>
        <xdr:cNvPr id="180" name="Textfeld 179"/>
        <xdr:cNvSpPr txBox="1"/>
      </xdr:nvSpPr>
      <xdr:spPr>
        <a:xfrm>
          <a:off x="4322887" y="3805604"/>
          <a:ext cx="247652" cy="75683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1"/>
        <a:lstStyle/>
        <a:p>
          <a:r>
            <a:rPr lang="de-DE" sz="750">
              <a:latin typeface="Arial" pitchFamily="34" charset="0"/>
              <a:cs typeface="Arial" pitchFamily="34" charset="0"/>
            </a:rPr>
            <a:t>m³/F</a:t>
          </a:r>
        </a:p>
      </xdr:txBody>
    </xdr:sp>
    <xdr:clientData/>
  </xdr:twoCellAnchor>
  <xdr:twoCellAnchor>
    <xdr:from>
      <xdr:col>25</xdr:col>
      <xdr:colOff>109902</xdr:colOff>
      <xdr:row>41</xdr:row>
      <xdr:rowOff>43959</xdr:rowOff>
    </xdr:from>
    <xdr:to>
      <xdr:col>27</xdr:col>
      <xdr:colOff>51289</xdr:colOff>
      <xdr:row>42</xdr:row>
      <xdr:rowOff>87920</xdr:rowOff>
    </xdr:to>
    <xdr:sp macro="" textlink="">
      <xdr:nvSpPr>
        <xdr:cNvPr id="181" name="Textfeld 180"/>
        <xdr:cNvSpPr txBox="1"/>
      </xdr:nvSpPr>
      <xdr:spPr>
        <a:xfrm>
          <a:off x="3938952" y="3834909"/>
          <a:ext cx="246187" cy="177311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1"/>
        <a:lstStyle/>
        <a:p>
          <a:r>
            <a:rPr lang="de-DE" sz="750">
              <a:latin typeface="Arial" pitchFamily="34" charset="0"/>
              <a:cs typeface="Arial" pitchFamily="34" charset="0"/>
            </a:rPr>
            <a:t>=</a:t>
          </a:r>
        </a:p>
      </xdr:txBody>
    </xdr:sp>
    <xdr:clientData/>
  </xdr:twoCellAnchor>
  <xdr:twoCellAnchor>
    <xdr:from>
      <xdr:col>34</xdr:col>
      <xdr:colOff>36637</xdr:colOff>
      <xdr:row>41</xdr:row>
      <xdr:rowOff>14654</xdr:rowOff>
    </xdr:from>
    <xdr:to>
      <xdr:col>35</xdr:col>
      <xdr:colOff>131889</xdr:colOff>
      <xdr:row>41</xdr:row>
      <xdr:rowOff>90337</xdr:rowOff>
    </xdr:to>
    <xdr:sp macro="" textlink="">
      <xdr:nvSpPr>
        <xdr:cNvPr id="182" name="Textfeld 181"/>
        <xdr:cNvSpPr txBox="1"/>
      </xdr:nvSpPr>
      <xdr:spPr>
        <a:xfrm>
          <a:off x="5237287" y="3805604"/>
          <a:ext cx="247652" cy="75683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1"/>
        <a:lstStyle/>
        <a:p>
          <a:r>
            <a:rPr lang="de-DE" sz="750">
              <a:latin typeface="Arial" pitchFamily="34" charset="0"/>
              <a:cs typeface="Arial" pitchFamily="34" charset="0"/>
            </a:rPr>
            <a:t>m³/F</a:t>
          </a:r>
        </a:p>
      </xdr:txBody>
    </xdr:sp>
    <xdr:clientData/>
  </xdr:twoCellAnchor>
  <xdr:twoCellAnchor>
    <xdr:from>
      <xdr:col>31</xdr:col>
      <xdr:colOff>109902</xdr:colOff>
      <xdr:row>41</xdr:row>
      <xdr:rowOff>43959</xdr:rowOff>
    </xdr:from>
    <xdr:to>
      <xdr:col>33</xdr:col>
      <xdr:colOff>51289</xdr:colOff>
      <xdr:row>42</xdr:row>
      <xdr:rowOff>87920</xdr:rowOff>
    </xdr:to>
    <xdr:sp macro="" textlink="">
      <xdr:nvSpPr>
        <xdr:cNvPr id="183" name="Textfeld 182"/>
        <xdr:cNvSpPr txBox="1"/>
      </xdr:nvSpPr>
      <xdr:spPr>
        <a:xfrm>
          <a:off x="4853352" y="3834909"/>
          <a:ext cx="246187" cy="177311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1"/>
        <a:lstStyle/>
        <a:p>
          <a:r>
            <a:rPr lang="de-DE" sz="750">
              <a:latin typeface="Arial" pitchFamily="34" charset="0"/>
              <a:cs typeface="Arial" pitchFamily="34" charset="0"/>
            </a:rPr>
            <a:t>=</a:t>
          </a:r>
        </a:p>
      </xdr:txBody>
    </xdr:sp>
    <xdr:clientData/>
  </xdr:twoCellAnchor>
  <xdr:twoCellAnchor>
    <xdr:from>
      <xdr:col>40</xdr:col>
      <xdr:colOff>36637</xdr:colOff>
      <xdr:row>41</xdr:row>
      <xdr:rowOff>14654</xdr:rowOff>
    </xdr:from>
    <xdr:to>
      <xdr:col>41</xdr:col>
      <xdr:colOff>131889</xdr:colOff>
      <xdr:row>41</xdr:row>
      <xdr:rowOff>90337</xdr:rowOff>
    </xdr:to>
    <xdr:sp macro="" textlink="">
      <xdr:nvSpPr>
        <xdr:cNvPr id="184" name="Textfeld 183"/>
        <xdr:cNvSpPr txBox="1"/>
      </xdr:nvSpPr>
      <xdr:spPr>
        <a:xfrm>
          <a:off x="6151687" y="3805604"/>
          <a:ext cx="247652" cy="75683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1"/>
        <a:lstStyle/>
        <a:p>
          <a:r>
            <a:rPr lang="de-DE" sz="750">
              <a:latin typeface="Arial" pitchFamily="34" charset="0"/>
              <a:cs typeface="Arial" pitchFamily="34" charset="0"/>
            </a:rPr>
            <a:t>m³/F</a:t>
          </a:r>
        </a:p>
      </xdr:txBody>
    </xdr:sp>
    <xdr:clientData/>
  </xdr:twoCellAnchor>
  <xdr:twoCellAnchor>
    <xdr:from>
      <xdr:col>37</xdr:col>
      <xdr:colOff>109902</xdr:colOff>
      <xdr:row>41</xdr:row>
      <xdr:rowOff>43959</xdr:rowOff>
    </xdr:from>
    <xdr:to>
      <xdr:col>39</xdr:col>
      <xdr:colOff>51289</xdr:colOff>
      <xdr:row>42</xdr:row>
      <xdr:rowOff>87920</xdr:rowOff>
    </xdr:to>
    <xdr:sp macro="" textlink="">
      <xdr:nvSpPr>
        <xdr:cNvPr id="185" name="Textfeld 184"/>
        <xdr:cNvSpPr txBox="1"/>
      </xdr:nvSpPr>
      <xdr:spPr>
        <a:xfrm>
          <a:off x="5767752" y="3834909"/>
          <a:ext cx="246187" cy="177311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1"/>
        <a:lstStyle/>
        <a:p>
          <a:r>
            <a:rPr lang="de-DE" sz="750">
              <a:latin typeface="Arial" pitchFamily="34" charset="0"/>
              <a:cs typeface="Arial" pitchFamily="34" charset="0"/>
            </a:rPr>
            <a:t>=</a:t>
          </a:r>
        </a:p>
      </xdr:txBody>
    </xdr:sp>
    <xdr:clientData/>
  </xdr:twoCellAnchor>
  <xdr:twoCellAnchor>
    <xdr:from>
      <xdr:col>22</xdr:col>
      <xdr:colOff>36637</xdr:colOff>
      <xdr:row>43</xdr:row>
      <xdr:rowOff>14654</xdr:rowOff>
    </xdr:from>
    <xdr:to>
      <xdr:col>23</xdr:col>
      <xdr:colOff>131889</xdr:colOff>
      <xdr:row>43</xdr:row>
      <xdr:rowOff>90337</xdr:rowOff>
    </xdr:to>
    <xdr:sp macro="" textlink="">
      <xdr:nvSpPr>
        <xdr:cNvPr id="186" name="Textfeld 185"/>
        <xdr:cNvSpPr txBox="1"/>
      </xdr:nvSpPr>
      <xdr:spPr>
        <a:xfrm>
          <a:off x="3408487" y="4072304"/>
          <a:ext cx="247652" cy="75683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1"/>
        <a:lstStyle/>
        <a:p>
          <a:r>
            <a:rPr lang="de-DE" sz="750">
              <a:latin typeface="Arial" pitchFamily="34" charset="0"/>
              <a:cs typeface="Arial" pitchFamily="34" charset="0"/>
            </a:rPr>
            <a:t>m³/F</a:t>
          </a:r>
        </a:p>
      </xdr:txBody>
    </xdr:sp>
    <xdr:clientData/>
  </xdr:twoCellAnchor>
  <xdr:twoCellAnchor>
    <xdr:from>
      <xdr:col>40</xdr:col>
      <xdr:colOff>36637</xdr:colOff>
      <xdr:row>43</xdr:row>
      <xdr:rowOff>14654</xdr:rowOff>
    </xdr:from>
    <xdr:to>
      <xdr:col>41</xdr:col>
      <xdr:colOff>131889</xdr:colOff>
      <xdr:row>43</xdr:row>
      <xdr:rowOff>90337</xdr:rowOff>
    </xdr:to>
    <xdr:sp macro="" textlink="">
      <xdr:nvSpPr>
        <xdr:cNvPr id="187" name="Textfeld 186"/>
        <xdr:cNvSpPr txBox="1"/>
      </xdr:nvSpPr>
      <xdr:spPr>
        <a:xfrm>
          <a:off x="6151687" y="4072304"/>
          <a:ext cx="247652" cy="75683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1"/>
        <a:lstStyle/>
        <a:p>
          <a:r>
            <a:rPr lang="de-DE" sz="750">
              <a:latin typeface="Arial" pitchFamily="34" charset="0"/>
              <a:cs typeface="Arial" pitchFamily="34" charset="0"/>
            </a:rPr>
            <a:t>m³/F</a:t>
          </a:r>
        </a:p>
      </xdr:txBody>
    </xdr:sp>
    <xdr:clientData/>
  </xdr:twoCellAnchor>
  <xdr:twoCellAnchor>
    <xdr:from>
      <xdr:col>34</xdr:col>
      <xdr:colOff>36637</xdr:colOff>
      <xdr:row>31</xdr:row>
      <xdr:rowOff>14654</xdr:rowOff>
    </xdr:from>
    <xdr:to>
      <xdr:col>35</xdr:col>
      <xdr:colOff>131889</xdr:colOff>
      <xdr:row>31</xdr:row>
      <xdr:rowOff>90337</xdr:rowOff>
    </xdr:to>
    <xdr:sp macro="" textlink="">
      <xdr:nvSpPr>
        <xdr:cNvPr id="188" name="Textfeld 187"/>
        <xdr:cNvSpPr txBox="1"/>
      </xdr:nvSpPr>
      <xdr:spPr>
        <a:xfrm>
          <a:off x="5237287" y="2453054"/>
          <a:ext cx="247652" cy="75683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1"/>
        <a:lstStyle/>
        <a:p>
          <a:r>
            <a:rPr lang="de-DE" sz="750">
              <a:latin typeface="Arial" pitchFamily="34" charset="0"/>
              <a:cs typeface="Arial" pitchFamily="34" charset="0"/>
            </a:rPr>
            <a:t>m³/F</a:t>
          </a:r>
        </a:p>
      </xdr:txBody>
    </xdr:sp>
    <xdr:clientData/>
  </xdr:twoCellAnchor>
  <xdr:twoCellAnchor>
    <xdr:from>
      <xdr:col>19</xdr:col>
      <xdr:colOff>131592</xdr:colOff>
      <xdr:row>43</xdr:row>
      <xdr:rowOff>51289</xdr:rowOff>
    </xdr:from>
    <xdr:to>
      <xdr:col>21</xdr:col>
      <xdr:colOff>21687</xdr:colOff>
      <xdr:row>44</xdr:row>
      <xdr:rowOff>87923</xdr:rowOff>
    </xdr:to>
    <xdr:sp macro="" textlink="">
      <xdr:nvSpPr>
        <xdr:cNvPr id="189" name="Textfeld 188"/>
        <xdr:cNvSpPr txBox="1"/>
      </xdr:nvSpPr>
      <xdr:spPr>
        <a:xfrm>
          <a:off x="3046242" y="4108939"/>
          <a:ext cx="194895" cy="16998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1"/>
        <a:lstStyle/>
        <a:p>
          <a:r>
            <a:rPr lang="de-DE" sz="750" b="0">
              <a:latin typeface="Arial" pitchFamily="34" charset="0"/>
              <a:cs typeface="Arial" pitchFamily="34" charset="0"/>
            </a:rPr>
            <a:t>-</a:t>
          </a:r>
        </a:p>
      </xdr:txBody>
    </xdr:sp>
    <xdr:clientData/>
  </xdr:twoCellAnchor>
  <xdr:twoCellAnchor>
    <xdr:from>
      <xdr:col>28</xdr:col>
      <xdr:colOff>36637</xdr:colOff>
      <xdr:row>43</xdr:row>
      <xdr:rowOff>14654</xdr:rowOff>
    </xdr:from>
    <xdr:to>
      <xdr:col>29</xdr:col>
      <xdr:colOff>131889</xdr:colOff>
      <xdr:row>43</xdr:row>
      <xdr:rowOff>90337</xdr:rowOff>
    </xdr:to>
    <xdr:sp macro="" textlink="">
      <xdr:nvSpPr>
        <xdr:cNvPr id="190" name="Textfeld 189"/>
        <xdr:cNvSpPr txBox="1"/>
      </xdr:nvSpPr>
      <xdr:spPr>
        <a:xfrm>
          <a:off x="4322887" y="4072304"/>
          <a:ext cx="247652" cy="75683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1"/>
        <a:lstStyle/>
        <a:p>
          <a:r>
            <a:rPr lang="de-DE" sz="750">
              <a:latin typeface="Arial" pitchFamily="34" charset="0"/>
              <a:cs typeface="Arial" pitchFamily="34" charset="0"/>
            </a:rPr>
            <a:t>m³/F</a:t>
          </a:r>
        </a:p>
      </xdr:txBody>
    </xdr:sp>
    <xdr:clientData/>
  </xdr:twoCellAnchor>
  <xdr:twoCellAnchor>
    <xdr:from>
      <xdr:col>25</xdr:col>
      <xdr:colOff>139212</xdr:colOff>
      <xdr:row>43</xdr:row>
      <xdr:rowOff>51289</xdr:rowOff>
    </xdr:from>
    <xdr:to>
      <xdr:col>27</xdr:col>
      <xdr:colOff>29307</xdr:colOff>
      <xdr:row>44</xdr:row>
      <xdr:rowOff>87923</xdr:rowOff>
    </xdr:to>
    <xdr:sp macro="" textlink="">
      <xdr:nvSpPr>
        <xdr:cNvPr id="191" name="Textfeld 190"/>
        <xdr:cNvSpPr txBox="1"/>
      </xdr:nvSpPr>
      <xdr:spPr>
        <a:xfrm>
          <a:off x="3968262" y="4108939"/>
          <a:ext cx="194895" cy="16998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1"/>
        <a:lstStyle/>
        <a:p>
          <a:r>
            <a:rPr lang="de-DE" sz="750">
              <a:latin typeface="Arial" pitchFamily="34" charset="0"/>
              <a:cs typeface="Arial" pitchFamily="34" charset="0"/>
            </a:rPr>
            <a:t>-</a:t>
          </a:r>
        </a:p>
      </xdr:txBody>
    </xdr:sp>
    <xdr:clientData/>
  </xdr:twoCellAnchor>
  <xdr:twoCellAnchor>
    <xdr:from>
      <xdr:col>34</xdr:col>
      <xdr:colOff>36637</xdr:colOff>
      <xdr:row>43</xdr:row>
      <xdr:rowOff>14654</xdr:rowOff>
    </xdr:from>
    <xdr:to>
      <xdr:col>35</xdr:col>
      <xdr:colOff>131889</xdr:colOff>
      <xdr:row>43</xdr:row>
      <xdr:rowOff>90337</xdr:rowOff>
    </xdr:to>
    <xdr:sp macro="" textlink="">
      <xdr:nvSpPr>
        <xdr:cNvPr id="192" name="Textfeld 191"/>
        <xdr:cNvSpPr txBox="1"/>
      </xdr:nvSpPr>
      <xdr:spPr>
        <a:xfrm>
          <a:off x="5237287" y="4072304"/>
          <a:ext cx="247652" cy="75683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1"/>
        <a:lstStyle/>
        <a:p>
          <a:r>
            <a:rPr lang="de-DE" sz="750">
              <a:latin typeface="Arial" pitchFamily="34" charset="0"/>
              <a:cs typeface="Arial" pitchFamily="34" charset="0"/>
            </a:rPr>
            <a:t>m³/F</a:t>
          </a:r>
        </a:p>
      </xdr:txBody>
    </xdr:sp>
    <xdr:clientData/>
  </xdr:twoCellAnchor>
  <xdr:twoCellAnchor>
    <xdr:from>
      <xdr:col>31</xdr:col>
      <xdr:colOff>139212</xdr:colOff>
      <xdr:row>43</xdr:row>
      <xdr:rowOff>51289</xdr:rowOff>
    </xdr:from>
    <xdr:to>
      <xdr:col>33</xdr:col>
      <xdr:colOff>29307</xdr:colOff>
      <xdr:row>44</xdr:row>
      <xdr:rowOff>87923</xdr:rowOff>
    </xdr:to>
    <xdr:sp macro="" textlink="">
      <xdr:nvSpPr>
        <xdr:cNvPr id="193" name="Textfeld 192"/>
        <xdr:cNvSpPr txBox="1"/>
      </xdr:nvSpPr>
      <xdr:spPr>
        <a:xfrm>
          <a:off x="4882662" y="4108939"/>
          <a:ext cx="194895" cy="16998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1"/>
        <a:lstStyle/>
        <a:p>
          <a:r>
            <a:rPr lang="de-DE" sz="750">
              <a:latin typeface="Arial" pitchFamily="34" charset="0"/>
              <a:cs typeface="Arial" pitchFamily="34" charset="0"/>
            </a:rPr>
            <a:t>-</a:t>
          </a:r>
        </a:p>
      </xdr:txBody>
    </xdr:sp>
    <xdr:clientData/>
  </xdr:twoCellAnchor>
  <xdr:twoCellAnchor>
    <xdr:from>
      <xdr:col>37</xdr:col>
      <xdr:colOff>139212</xdr:colOff>
      <xdr:row>43</xdr:row>
      <xdr:rowOff>51289</xdr:rowOff>
    </xdr:from>
    <xdr:to>
      <xdr:col>39</xdr:col>
      <xdr:colOff>29307</xdr:colOff>
      <xdr:row>44</xdr:row>
      <xdr:rowOff>87923</xdr:rowOff>
    </xdr:to>
    <xdr:sp macro="" textlink="">
      <xdr:nvSpPr>
        <xdr:cNvPr id="194" name="Textfeld 193"/>
        <xdr:cNvSpPr txBox="1"/>
      </xdr:nvSpPr>
      <xdr:spPr>
        <a:xfrm>
          <a:off x="5797062" y="4108939"/>
          <a:ext cx="194895" cy="16998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1"/>
        <a:lstStyle/>
        <a:p>
          <a:r>
            <a:rPr lang="de-DE" sz="750">
              <a:latin typeface="Arial" pitchFamily="34" charset="0"/>
              <a:cs typeface="Arial" pitchFamily="34" charset="0"/>
            </a:rPr>
            <a:t>-</a:t>
          </a:r>
        </a:p>
      </xdr:txBody>
    </xdr:sp>
    <xdr:clientData/>
  </xdr:twoCellAnchor>
  <xdr:twoCellAnchor>
    <xdr:from>
      <xdr:col>22</xdr:col>
      <xdr:colOff>36637</xdr:colOff>
      <xdr:row>45</xdr:row>
      <xdr:rowOff>14654</xdr:rowOff>
    </xdr:from>
    <xdr:to>
      <xdr:col>23</xdr:col>
      <xdr:colOff>131889</xdr:colOff>
      <xdr:row>45</xdr:row>
      <xdr:rowOff>90337</xdr:rowOff>
    </xdr:to>
    <xdr:sp macro="" textlink="">
      <xdr:nvSpPr>
        <xdr:cNvPr id="195" name="Textfeld 194"/>
        <xdr:cNvSpPr txBox="1"/>
      </xdr:nvSpPr>
      <xdr:spPr>
        <a:xfrm>
          <a:off x="3408487" y="4339004"/>
          <a:ext cx="247652" cy="75683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1"/>
        <a:lstStyle/>
        <a:p>
          <a:r>
            <a:rPr lang="de-DE" sz="750">
              <a:latin typeface="Arial" pitchFamily="34" charset="0"/>
              <a:cs typeface="Arial" pitchFamily="34" charset="0"/>
            </a:rPr>
            <a:t>m³/F</a:t>
          </a:r>
        </a:p>
      </xdr:txBody>
    </xdr:sp>
    <xdr:clientData/>
  </xdr:twoCellAnchor>
  <xdr:twoCellAnchor>
    <xdr:from>
      <xdr:col>19</xdr:col>
      <xdr:colOff>109902</xdr:colOff>
      <xdr:row>45</xdr:row>
      <xdr:rowOff>43959</xdr:rowOff>
    </xdr:from>
    <xdr:to>
      <xdr:col>21</xdr:col>
      <xdr:colOff>51289</xdr:colOff>
      <xdr:row>46</xdr:row>
      <xdr:rowOff>87920</xdr:rowOff>
    </xdr:to>
    <xdr:sp macro="" textlink="">
      <xdr:nvSpPr>
        <xdr:cNvPr id="196" name="Textfeld 195"/>
        <xdr:cNvSpPr txBox="1"/>
      </xdr:nvSpPr>
      <xdr:spPr>
        <a:xfrm>
          <a:off x="3024552" y="4368309"/>
          <a:ext cx="246187" cy="177311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1"/>
        <a:lstStyle/>
        <a:p>
          <a:r>
            <a:rPr lang="de-DE" sz="750" b="1">
              <a:latin typeface="Arial" pitchFamily="34" charset="0"/>
              <a:cs typeface="Arial" pitchFamily="34" charset="0"/>
            </a:rPr>
            <a:t>=</a:t>
          </a:r>
        </a:p>
      </xdr:txBody>
    </xdr:sp>
    <xdr:clientData/>
  </xdr:twoCellAnchor>
  <xdr:twoCellAnchor>
    <xdr:from>
      <xdr:col>28</xdr:col>
      <xdr:colOff>36637</xdr:colOff>
      <xdr:row>45</xdr:row>
      <xdr:rowOff>14654</xdr:rowOff>
    </xdr:from>
    <xdr:to>
      <xdr:col>29</xdr:col>
      <xdr:colOff>131889</xdr:colOff>
      <xdr:row>45</xdr:row>
      <xdr:rowOff>90337</xdr:rowOff>
    </xdr:to>
    <xdr:sp macro="" textlink="">
      <xdr:nvSpPr>
        <xdr:cNvPr id="197" name="Textfeld 196"/>
        <xdr:cNvSpPr txBox="1"/>
      </xdr:nvSpPr>
      <xdr:spPr>
        <a:xfrm>
          <a:off x="4322887" y="4339004"/>
          <a:ext cx="247652" cy="75683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1"/>
        <a:lstStyle/>
        <a:p>
          <a:r>
            <a:rPr lang="de-DE" sz="750">
              <a:latin typeface="Arial" pitchFamily="34" charset="0"/>
              <a:cs typeface="Arial" pitchFamily="34" charset="0"/>
            </a:rPr>
            <a:t>m³/F</a:t>
          </a:r>
        </a:p>
      </xdr:txBody>
    </xdr:sp>
    <xdr:clientData/>
  </xdr:twoCellAnchor>
  <xdr:twoCellAnchor>
    <xdr:from>
      <xdr:col>25</xdr:col>
      <xdr:colOff>109902</xdr:colOff>
      <xdr:row>45</xdr:row>
      <xdr:rowOff>43959</xdr:rowOff>
    </xdr:from>
    <xdr:to>
      <xdr:col>27</xdr:col>
      <xdr:colOff>51289</xdr:colOff>
      <xdr:row>46</xdr:row>
      <xdr:rowOff>87920</xdr:rowOff>
    </xdr:to>
    <xdr:sp macro="" textlink="">
      <xdr:nvSpPr>
        <xdr:cNvPr id="198" name="Textfeld 197"/>
        <xdr:cNvSpPr txBox="1"/>
      </xdr:nvSpPr>
      <xdr:spPr>
        <a:xfrm>
          <a:off x="3938952" y="4368309"/>
          <a:ext cx="246187" cy="177311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1"/>
        <a:lstStyle/>
        <a:p>
          <a:r>
            <a:rPr lang="de-DE" sz="750">
              <a:latin typeface="Arial" pitchFamily="34" charset="0"/>
              <a:cs typeface="Arial" pitchFamily="34" charset="0"/>
            </a:rPr>
            <a:t>=</a:t>
          </a:r>
        </a:p>
      </xdr:txBody>
    </xdr:sp>
    <xdr:clientData/>
  </xdr:twoCellAnchor>
  <xdr:twoCellAnchor>
    <xdr:from>
      <xdr:col>34</xdr:col>
      <xdr:colOff>36637</xdr:colOff>
      <xdr:row>45</xdr:row>
      <xdr:rowOff>14654</xdr:rowOff>
    </xdr:from>
    <xdr:to>
      <xdr:col>35</xdr:col>
      <xdr:colOff>131889</xdr:colOff>
      <xdr:row>45</xdr:row>
      <xdr:rowOff>90337</xdr:rowOff>
    </xdr:to>
    <xdr:sp macro="" textlink="">
      <xdr:nvSpPr>
        <xdr:cNvPr id="199" name="Textfeld 198"/>
        <xdr:cNvSpPr txBox="1"/>
      </xdr:nvSpPr>
      <xdr:spPr>
        <a:xfrm>
          <a:off x="5237287" y="4339004"/>
          <a:ext cx="247652" cy="75683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1"/>
        <a:lstStyle/>
        <a:p>
          <a:r>
            <a:rPr lang="de-DE" sz="750">
              <a:latin typeface="Arial" pitchFamily="34" charset="0"/>
              <a:cs typeface="Arial" pitchFamily="34" charset="0"/>
            </a:rPr>
            <a:t>m³/F</a:t>
          </a:r>
        </a:p>
      </xdr:txBody>
    </xdr:sp>
    <xdr:clientData/>
  </xdr:twoCellAnchor>
  <xdr:twoCellAnchor>
    <xdr:from>
      <xdr:col>31</xdr:col>
      <xdr:colOff>109902</xdr:colOff>
      <xdr:row>45</xdr:row>
      <xdr:rowOff>43959</xdr:rowOff>
    </xdr:from>
    <xdr:to>
      <xdr:col>33</xdr:col>
      <xdr:colOff>51289</xdr:colOff>
      <xdr:row>46</xdr:row>
      <xdr:rowOff>87920</xdr:rowOff>
    </xdr:to>
    <xdr:sp macro="" textlink="">
      <xdr:nvSpPr>
        <xdr:cNvPr id="200" name="Textfeld 199"/>
        <xdr:cNvSpPr txBox="1"/>
      </xdr:nvSpPr>
      <xdr:spPr>
        <a:xfrm>
          <a:off x="4853352" y="4368309"/>
          <a:ext cx="246187" cy="177311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1"/>
        <a:lstStyle/>
        <a:p>
          <a:r>
            <a:rPr lang="de-DE" sz="750">
              <a:latin typeface="Arial" pitchFamily="34" charset="0"/>
              <a:cs typeface="Arial" pitchFamily="34" charset="0"/>
            </a:rPr>
            <a:t>=</a:t>
          </a:r>
        </a:p>
      </xdr:txBody>
    </xdr:sp>
    <xdr:clientData/>
  </xdr:twoCellAnchor>
  <xdr:twoCellAnchor>
    <xdr:from>
      <xdr:col>40</xdr:col>
      <xdr:colOff>36637</xdr:colOff>
      <xdr:row>45</xdr:row>
      <xdr:rowOff>14654</xdr:rowOff>
    </xdr:from>
    <xdr:to>
      <xdr:col>41</xdr:col>
      <xdr:colOff>131889</xdr:colOff>
      <xdr:row>45</xdr:row>
      <xdr:rowOff>90337</xdr:rowOff>
    </xdr:to>
    <xdr:sp macro="" textlink="">
      <xdr:nvSpPr>
        <xdr:cNvPr id="201" name="Textfeld 200"/>
        <xdr:cNvSpPr txBox="1"/>
      </xdr:nvSpPr>
      <xdr:spPr>
        <a:xfrm>
          <a:off x="6151687" y="4339004"/>
          <a:ext cx="247652" cy="75683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1"/>
        <a:lstStyle/>
        <a:p>
          <a:r>
            <a:rPr lang="de-DE" sz="750">
              <a:latin typeface="Arial" pitchFamily="34" charset="0"/>
              <a:cs typeface="Arial" pitchFamily="34" charset="0"/>
            </a:rPr>
            <a:t>m³/F</a:t>
          </a:r>
        </a:p>
      </xdr:txBody>
    </xdr:sp>
    <xdr:clientData/>
  </xdr:twoCellAnchor>
  <xdr:twoCellAnchor>
    <xdr:from>
      <xdr:col>37</xdr:col>
      <xdr:colOff>109902</xdr:colOff>
      <xdr:row>45</xdr:row>
      <xdr:rowOff>43959</xdr:rowOff>
    </xdr:from>
    <xdr:to>
      <xdr:col>39</xdr:col>
      <xdr:colOff>51289</xdr:colOff>
      <xdr:row>46</xdr:row>
      <xdr:rowOff>87920</xdr:rowOff>
    </xdr:to>
    <xdr:sp macro="" textlink="">
      <xdr:nvSpPr>
        <xdr:cNvPr id="202" name="Textfeld 201"/>
        <xdr:cNvSpPr txBox="1"/>
      </xdr:nvSpPr>
      <xdr:spPr>
        <a:xfrm>
          <a:off x="5767752" y="4368309"/>
          <a:ext cx="246187" cy="177311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1"/>
        <a:lstStyle/>
        <a:p>
          <a:r>
            <a:rPr lang="de-DE" sz="750">
              <a:latin typeface="Arial" pitchFamily="34" charset="0"/>
              <a:cs typeface="Arial" pitchFamily="34" charset="0"/>
            </a:rPr>
            <a:t>=</a:t>
          </a:r>
        </a:p>
      </xdr:txBody>
    </xdr:sp>
    <xdr:clientData/>
  </xdr:twoCellAnchor>
  <xdr:twoCellAnchor>
    <xdr:from>
      <xdr:col>40</xdr:col>
      <xdr:colOff>36637</xdr:colOff>
      <xdr:row>48</xdr:row>
      <xdr:rowOff>14654</xdr:rowOff>
    </xdr:from>
    <xdr:to>
      <xdr:col>41</xdr:col>
      <xdr:colOff>131889</xdr:colOff>
      <xdr:row>48</xdr:row>
      <xdr:rowOff>90337</xdr:rowOff>
    </xdr:to>
    <xdr:sp macro="" textlink="">
      <xdr:nvSpPr>
        <xdr:cNvPr id="203" name="Textfeld 202"/>
        <xdr:cNvSpPr txBox="1"/>
      </xdr:nvSpPr>
      <xdr:spPr>
        <a:xfrm>
          <a:off x="6151687" y="4758104"/>
          <a:ext cx="247652" cy="75683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1"/>
        <a:lstStyle/>
        <a:p>
          <a:r>
            <a:rPr lang="de-DE" sz="750">
              <a:latin typeface="Arial" pitchFamily="34" charset="0"/>
              <a:cs typeface="Arial" pitchFamily="34" charset="0"/>
            </a:rPr>
            <a:t>m³/F</a:t>
          </a:r>
        </a:p>
      </xdr:txBody>
    </xdr:sp>
    <xdr:clientData/>
  </xdr:twoCellAnchor>
  <xdr:twoCellAnchor>
    <xdr:from>
      <xdr:col>40</xdr:col>
      <xdr:colOff>36637</xdr:colOff>
      <xdr:row>50</xdr:row>
      <xdr:rowOff>14654</xdr:rowOff>
    </xdr:from>
    <xdr:to>
      <xdr:col>41</xdr:col>
      <xdr:colOff>131889</xdr:colOff>
      <xdr:row>50</xdr:row>
      <xdr:rowOff>90337</xdr:rowOff>
    </xdr:to>
    <xdr:sp macro="" textlink="">
      <xdr:nvSpPr>
        <xdr:cNvPr id="204" name="Textfeld 203"/>
        <xdr:cNvSpPr txBox="1"/>
      </xdr:nvSpPr>
      <xdr:spPr>
        <a:xfrm>
          <a:off x="6151687" y="5024804"/>
          <a:ext cx="247652" cy="75683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1"/>
        <a:lstStyle/>
        <a:p>
          <a:r>
            <a:rPr lang="de-DE" sz="750">
              <a:latin typeface="Arial" pitchFamily="34" charset="0"/>
              <a:cs typeface="Arial" pitchFamily="34" charset="0"/>
            </a:rPr>
            <a:t>m³/F</a:t>
          </a:r>
        </a:p>
      </xdr:txBody>
    </xdr:sp>
    <xdr:clientData/>
  </xdr:twoCellAnchor>
  <xdr:twoCellAnchor>
    <xdr:from>
      <xdr:col>16</xdr:col>
      <xdr:colOff>36637</xdr:colOff>
      <xdr:row>25</xdr:row>
      <xdr:rowOff>14654</xdr:rowOff>
    </xdr:from>
    <xdr:to>
      <xdr:col>17</xdr:col>
      <xdr:colOff>131889</xdr:colOff>
      <xdr:row>25</xdr:row>
      <xdr:rowOff>90337</xdr:rowOff>
    </xdr:to>
    <xdr:sp macro="" textlink="">
      <xdr:nvSpPr>
        <xdr:cNvPr id="205" name="Textfeld 204"/>
        <xdr:cNvSpPr txBox="1"/>
      </xdr:nvSpPr>
      <xdr:spPr>
        <a:xfrm>
          <a:off x="2494087" y="1652954"/>
          <a:ext cx="247652" cy="75683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1"/>
        <a:lstStyle/>
        <a:p>
          <a:r>
            <a:rPr lang="de-DE" sz="750">
              <a:latin typeface="Arial" pitchFamily="34" charset="0"/>
              <a:cs typeface="Arial" pitchFamily="34" charset="0"/>
            </a:rPr>
            <a:t>m³/F</a:t>
          </a:r>
        </a:p>
      </xdr:txBody>
    </xdr:sp>
    <xdr:clientData/>
  </xdr:twoCellAnchor>
  <xdr:twoCellAnchor>
    <xdr:from>
      <xdr:col>22</xdr:col>
      <xdr:colOff>36637</xdr:colOff>
      <xdr:row>25</xdr:row>
      <xdr:rowOff>14654</xdr:rowOff>
    </xdr:from>
    <xdr:to>
      <xdr:col>23</xdr:col>
      <xdr:colOff>131889</xdr:colOff>
      <xdr:row>25</xdr:row>
      <xdr:rowOff>90337</xdr:rowOff>
    </xdr:to>
    <xdr:sp macro="" textlink="">
      <xdr:nvSpPr>
        <xdr:cNvPr id="206" name="Textfeld 205"/>
        <xdr:cNvSpPr txBox="1"/>
      </xdr:nvSpPr>
      <xdr:spPr>
        <a:xfrm>
          <a:off x="3408487" y="1652954"/>
          <a:ext cx="247652" cy="75683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1"/>
        <a:lstStyle/>
        <a:p>
          <a:r>
            <a:rPr lang="de-DE" sz="750">
              <a:latin typeface="Arial" pitchFamily="34" charset="0"/>
              <a:cs typeface="Arial" pitchFamily="34" charset="0"/>
            </a:rPr>
            <a:t>m³/F</a:t>
          </a:r>
        </a:p>
      </xdr:txBody>
    </xdr:sp>
    <xdr:clientData/>
  </xdr:twoCellAnchor>
  <xdr:twoCellAnchor>
    <xdr:from>
      <xdr:col>34</xdr:col>
      <xdr:colOff>36637</xdr:colOff>
      <xdr:row>25</xdr:row>
      <xdr:rowOff>14654</xdr:rowOff>
    </xdr:from>
    <xdr:to>
      <xdr:col>35</xdr:col>
      <xdr:colOff>131889</xdr:colOff>
      <xdr:row>25</xdr:row>
      <xdr:rowOff>90337</xdr:rowOff>
    </xdr:to>
    <xdr:sp macro="" textlink="">
      <xdr:nvSpPr>
        <xdr:cNvPr id="207" name="Textfeld 206"/>
        <xdr:cNvSpPr txBox="1"/>
      </xdr:nvSpPr>
      <xdr:spPr>
        <a:xfrm>
          <a:off x="5237287" y="1652954"/>
          <a:ext cx="247652" cy="75683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1"/>
        <a:lstStyle/>
        <a:p>
          <a:r>
            <a:rPr lang="de-DE" sz="750">
              <a:latin typeface="Arial" pitchFamily="34" charset="0"/>
              <a:cs typeface="Arial" pitchFamily="34" charset="0"/>
            </a:rPr>
            <a:t>m³/F</a:t>
          </a:r>
        </a:p>
      </xdr:txBody>
    </xdr:sp>
    <xdr:clientData/>
  </xdr:twoCellAnchor>
  <xdr:twoCellAnchor>
    <xdr:from>
      <xdr:col>40</xdr:col>
      <xdr:colOff>36637</xdr:colOff>
      <xdr:row>25</xdr:row>
      <xdr:rowOff>14654</xdr:rowOff>
    </xdr:from>
    <xdr:to>
      <xdr:col>41</xdr:col>
      <xdr:colOff>131889</xdr:colOff>
      <xdr:row>25</xdr:row>
      <xdr:rowOff>90337</xdr:rowOff>
    </xdr:to>
    <xdr:sp macro="" textlink="">
      <xdr:nvSpPr>
        <xdr:cNvPr id="208" name="Textfeld 207"/>
        <xdr:cNvSpPr txBox="1"/>
      </xdr:nvSpPr>
      <xdr:spPr>
        <a:xfrm>
          <a:off x="6151687" y="1652954"/>
          <a:ext cx="247652" cy="75683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1"/>
        <a:lstStyle/>
        <a:p>
          <a:r>
            <a:rPr lang="de-DE" sz="750">
              <a:latin typeface="Arial" pitchFamily="34" charset="0"/>
              <a:cs typeface="Arial" pitchFamily="34" charset="0"/>
            </a:rPr>
            <a:t>m³/F</a:t>
          </a:r>
        </a:p>
      </xdr:txBody>
    </xdr:sp>
    <xdr:clientData/>
  </xdr:twoCellAnchor>
  <xdr:twoCellAnchor>
    <xdr:from>
      <xdr:col>28</xdr:col>
      <xdr:colOff>36637</xdr:colOff>
      <xdr:row>25</xdr:row>
      <xdr:rowOff>14654</xdr:rowOff>
    </xdr:from>
    <xdr:to>
      <xdr:col>29</xdr:col>
      <xdr:colOff>131889</xdr:colOff>
      <xdr:row>25</xdr:row>
      <xdr:rowOff>90337</xdr:rowOff>
    </xdr:to>
    <xdr:sp macro="" textlink="">
      <xdr:nvSpPr>
        <xdr:cNvPr id="209" name="Textfeld 208"/>
        <xdr:cNvSpPr txBox="1"/>
      </xdr:nvSpPr>
      <xdr:spPr>
        <a:xfrm>
          <a:off x="4322887" y="1652954"/>
          <a:ext cx="247652" cy="75683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1"/>
        <a:lstStyle/>
        <a:p>
          <a:r>
            <a:rPr lang="de-DE" sz="750">
              <a:latin typeface="Arial" pitchFamily="34" charset="0"/>
              <a:cs typeface="Arial" pitchFamily="34" charset="0"/>
            </a:rPr>
            <a:t>m³/F</a:t>
          </a:r>
        </a:p>
      </xdr:txBody>
    </xdr:sp>
    <xdr:clientData/>
  </xdr:twoCellAnchor>
  <xdr:twoCellAnchor>
    <xdr:from>
      <xdr:col>19</xdr:col>
      <xdr:colOff>106680</xdr:colOff>
      <xdr:row>39</xdr:row>
      <xdr:rowOff>30480</xdr:rowOff>
    </xdr:from>
    <xdr:to>
      <xdr:col>21</xdr:col>
      <xdr:colOff>48067</xdr:colOff>
      <xdr:row>40</xdr:row>
      <xdr:rowOff>74441</xdr:rowOff>
    </xdr:to>
    <xdr:sp macro="" textlink="">
      <xdr:nvSpPr>
        <xdr:cNvPr id="210" name="Textfeld 209"/>
        <xdr:cNvSpPr txBox="1"/>
      </xdr:nvSpPr>
      <xdr:spPr>
        <a:xfrm>
          <a:off x="3021330" y="3554730"/>
          <a:ext cx="246187" cy="177311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1"/>
        <a:lstStyle/>
        <a:p>
          <a:r>
            <a:rPr lang="de-DE" sz="750">
              <a:latin typeface="Arial" pitchFamily="34" charset="0"/>
              <a:cs typeface="Arial" pitchFamily="34" charset="0"/>
            </a:rPr>
            <a:t>+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AZ109"/>
  <sheetViews>
    <sheetView showGridLines="0" showRowColHeaders="0" zoomScale="130" zoomScaleNormal="130" workbookViewId="0">
      <selection activeCell="D3" sqref="D3"/>
    </sheetView>
  </sheetViews>
  <sheetFormatPr baseColWidth="10" defaultColWidth="2.28515625" defaultRowHeight="12" customHeight="1" x14ac:dyDescent="0.25"/>
  <cols>
    <col min="1" max="44" width="2.28515625" style="6"/>
    <col min="45" max="48" width="2.28515625" style="5"/>
    <col min="49" max="50" width="2.28515625" style="6"/>
    <col min="51" max="51" width="2.28515625" style="6" customWidth="1"/>
    <col min="52" max="52" width="2.7109375" style="6" hidden="1" customWidth="1"/>
    <col min="53" max="53" width="2.28515625" style="6" customWidth="1"/>
    <col min="54" max="64" width="2.28515625" style="6"/>
    <col min="65" max="65" width="2.28515625" style="6" customWidth="1"/>
    <col min="66" max="66" width="2.28515625" style="6"/>
    <col min="67" max="67" width="4.85546875" style="6" bestFit="1" customWidth="1"/>
    <col min="68" max="86" width="2.28515625" style="6"/>
    <col min="87" max="89" width="2.28515625" style="6" customWidth="1"/>
    <col min="90" max="91" width="2.28515625" style="6"/>
    <col min="92" max="92" width="2.28515625" style="6" customWidth="1"/>
    <col min="93" max="16384" width="2.28515625" style="6"/>
  </cols>
  <sheetData>
    <row r="1" spans="1:52" ht="12.95" customHeight="1" x14ac:dyDescent="0.25">
      <c r="A1" s="289">
        <f>Administration!J4</f>
        <v>101</v>
      </c>
      <c r="B1" s="290"/>
      <c r="C1" s="1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3"/>
      <c r="AZ1" s="7" t="str">
        <f>IF(Administration!W3="","",Administration!W3)</f>
        <v/>
      </c>
    </row>
    <row r="2" spans="1:52" ht="12.95" customHeight="1" x14ac:dyDescent="0.25">
      <c r="A2" s="178"/>
      <c r="B2" s="179"/>
      <c r="C2" s="10" t="s">
        <v>79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9"/>
      <c r="AZ2" s="7" t="str">
        <f>Administration!W4</f>
        <v>X</v>
      </c>
    </row>
    <row r="3" spans="1:52" ht="12.95" customHeight="1" x14ac:dyDescent="0.25">
      <c r="A3" s="178"/>
      <c r="B3" s="179"/>
      <c r="C3" s="8"/>
      <c r="D3" s="33"/>
      <c r="E3" s="11"/>
      <c r="F3" s="11" t="s">
        <v>1</v>
      </c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9"/>
    </row>
    <row r="4" spans="1:52" ht="2.25" customHeight="1" x14ac:dyDescent="0.25">
      <c r="A4" s="180"/>
      <c r="B4" s="181"/>
      <c r="C4" s="8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9"/>
    </row>
    <row r="5" spans="1:52" ht="12.95" customHeight="1" x14ac:dyDescent="0.25">
      <c r="A5" s="8"/>
      <c r="B5" s="9"/>
      <c r="C5" s="188"/>
      <c r="D5" s="306"/>
      <c r="E5" s="306"/>
      <c r="F5" s="306"/>
      <c r="G5" s="306"/>
      <c r="H5" s="306"/>
      <c r="I5" s="307"/>
      <c r="J5" s="280" t="s">
        <v>28</v>
      </c>
      <c r="K5" s="212"/>
      <c r="L5" s="212"/>
      <c r="M5" s="212"/>
      <c r="N5" s="212"/>
      <c r="O5" s="212"/>
      <c r="P5" s="212"/>
      <c r="Q5" s="280" t="s">
        <v>2</v>
      </c>
      <c r="R5" s="212"/>
      <c r="S5" s="212"/>
      <c r="T5" s="212"/>
      <c r="U5" s="212"/>
      <c r="V5" s="212"/>
      <c r="W5" s="212"/>
      <c r="X5" s="280" t="s">
        <v>3</v>
      </c>
      <c r="Y5" s="212"/>
      <c r="Z5" s="212"/>
      <c r="AA5" s="212"/>
      <c r="AB5" s="212"/>
      <c r="AC5" s="212"/>
      <c r="AD5" s="212"/>
      <c r="AE5" s="280" t="s">
        <v>4</v>
      </c>
      <c r="AF5" s="212"/>
      <c r="AG5" s="212"/>
      <c r="AH5" s="212"/>
      <c r="AI5" s="212"/>
      <c r="AJ5" s="212"/>
      <c r="AK5" s="212"/>
      <c r="AL5" s="212" t="s">
        <v>5</v>
      </c>
      <c r="AM5" s="212"/>
      <c r="AN5" s="212"/>
      <c r="AO5" s="212"/>
      <c r="AP5" s="212"/>
      <c r="AQ5" s="212"/>
      <c r="AR5" s="279"/>
    </row>
    <row r="6" spans="1:52" ht="12.95" customHeight="1" x14ac:dyDescent="0.25">
      <c r="A6" s="8"/>
      <c r="B6" s="9"/>
      <c r="C6" s="178"/>
      <c r="D6" s="257"/>
      <c r="E6" s="257"/>
      <c r="F6" s="257"/>
      <c r="G6" s="257"/>
      <c r="H6" s="257"/>
      <c r="I6" s="258"/>
      <c r="J6" s="212"/>
      <c r="K6" s="212"/>
      <c r="L6" s="212"/>
      <c r="M6" s="212"/>
      <c r="N6" s="212"/>
      <c r="O6" s="212"/>
      <c r="P6" s="212"/>
      <c r="Q6" s="212"/>
      <c r="R6" s="212"/>
      <c r="S6" s="212"/>
      <c r="T6" s="212"/>
      <c r="U6" s="212"/>
      <c r="V6" s="212"/>
      <c r="W6" s="212"/>
      <c r="X6" s="212"/>
      <c r="Y6" s="212"/>
      <c r="Z6" s="212"/>
      <c r="AA6" s="212"/>
      <c r="AB6" s="212"/>
      <c r="AC6" s="212"/>
      <c r="AD6" s="212"/>
      <c r="AE6" s="212"/>
      <c r="AF6" s="212"/>
      <c r="AG6" s="212"/>
      <c r="AH6" s="212"/>
      <c r="AI6" s="212"/>
      <c r="AJ6" s="212"/>
      <c r="AK6" s="212"/>
      <c r="AL6" s="212"/>
      <c r="AM6" s="212"/>
      <c r="AN6" s="212"/>
      <c r="AO6" s="212"/>
      <c r="AP6" s="212"/>
      <c r="AQ6" s="212"/>
      <c r="AR6" s="279"/>
    </row>
    <row r="7" spans="1:52" ht="12.95" customHeight="1" x14ac:dyDescent="0.25">
      <c r="A7" s="8"/>
      <c r="B7" s="9"/>
      <c r="C7" s="178"/>
      <c r="D7" s="257"/>
      <c r="E7" s="257"/>
      <c r="F7" s="257"/>
      <c r="G7" s="257"/>
      <c r="H7" s="257"/>
      <c r="I7" s="258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  <c r="V7" s="263"/>
      <c r="W7" s="263"/>
      <c r="X7" s="263"/>
      <c r="Y7" s="263"/>
      <c r="Z7" s="263"/>
      <c r="AA7" s="263"/>
      <c r="AB7" s="263"/>
      <c r="AC7" s="263"/>
      <c r="AD7" s="263"/>
      <c r="AE7" s="263"/>
      <c r="AF7" s="263"/>
      <c r="AG7" s="263"/>
      <c r="AH7" s="263"/>
      <c r="AI7" s="263"/>
      <c r="AJ7" s="263"/>
      <c r="AK7" s="263"/>
      <c r="AL7" s="263"/>
      <c r="AM7" s="263"/>
      <c r="AN7" s="263"/>
      <c r="AO7" s="263"/>
      <c r="AP7" s="263"/>
      <c r="AQ7" s="263"/>
      <c r="AR7" s="264"/>
    </row>
    <row r="8" spans="1:52" ht="12.95" customHeight="1" x14ac:dyDescent="0.25">
      <c r="A8" s="8"/>
      <c r="B8" s="9"/>
      <c r="C8" s="180"/>
      <c r="D8" s="285"/>
      <c r="E8" s="285"/>
      <c r="F8" s="285"/>
      <c r="G8" s="285"/>
      <c r="H8" s="285"/>
      <c r="I8" s="286"/>
      <c r="J8" s="284" t="s">
        <v>80</v>
      </c>
      <c r="K8" s="285"/>
      <c r="L8" s="285"/>
      <c r="M8" s="285"/>
      <c r="N8" s="285"/>
      <c r="O8" s="285"/>
      <c r="P8" s="286"/>
      <c r="Q8" s="284" t="s">
        <v>80</v>
      </c>
      <c r="R8" s="285"/>
      <c r="S8" s="285"/>
      <c r="T8" s="285"/>
      <c r="U8" s="285"/>
      <c r="V8" s="285"/>
      <c r="W8" s="286"/>
      <c r="X8" s="284" t="s">
        <v>80</v>
      </c>
      <c r="Y8" s="285"/>
      <c r="Z8" s="285"/>
      <c r="AA8" s="285"/>
      <c r="AB8" s="285"/>
      <c r="AC8" s="285"/>
      <c r="AD8" s="286"/>
      <c r="AE8" s="284" t="s">
        <v>80</v>
      </c>
      <c r="AF8" s="285"/>
      <c r="AG8" s="285"/>
      <c r="AH8" s="285"/>
      <c r="AI8" s="285"/>
      <c r="AJ8" s="285"/>
      <c r="AK8" s="286"/>
      <c r="AL8" s="284" t="s">
        <v>80</v>
      </c>
      <c r="AM8" s="285"/>
      <c r="AN8" s="285"/>
      <c r="AO8" s="285"/>
      <c r="AP8" s="285"/>
      <c r="AQ8" s="285"/>
      <c r="AR8" s="181"/>
    </row>
    <row r="9" spans="1:52" ht="12.95" customHeight="1" x14ac:dyDescent="0.25">
      <c r="A9" s="178">
        <f>A1+1</f>
        <v>102</v>
      </c>
      <c r="B9" s="179"/>
      <c r="C9" s="291" t="s">
        <v>6</v>
      </c>
      <c r="D9" s="292"/>
      <c r="E9" s="292"/>
      <c r="F9" s="292"/>
      <c r="G9" s="292"/>
      <c r="H9" s="292"/>
      <c r="I9" s="293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245">
        <f>J9+Q9</f>
        <v>0</v>
      </c>
      <c r="Y9" s="245"/>
      <c r="Z9" s="245"/>
      <c r="AA9" s="245"/>
      <c r="AB9" s="245"/>
      <c r="AC9" s="245"/>
      <c r="AD9" s="245"/>
      <c r="AE9" s="137"/>
      <c r="AF9" s="137"/>
      <c r="AG9" s="137"/>
      <c r="AH9" s="137"/>
      <c r="AI9" s="137"/>
      <c r="AJ9" s="137"/>
      <c r="AK9" s="137"/>
      <c r="AL9" s="245">
        <f>X9+AE9</f>
        <v>0</v>
      </c>
      <c r="AM9" s="245"/>
      <c r="AN9" s="245"/>
      <c r="AO9" s="245"/>
      <c r="AP9" s="245"/>
      <c r="AQ9" s="245"/>
      <c r="AR9" s="259"/>
      <c r="AZ9" s="28"/>
    </row>
    <row r="10" spans="1:52" ht="12.95" customHeight="1" x14ac:dyDescent="0.25">
      <c r="A10" s="180"/>
      <c r="B10" s="181"/>
      <c r="C10" s="294"/>
      <c r="D10" s="295"/>
      <c r="E10" s="295"/>
      <c r="F10" s="295"/>
      <c r="G10" s="295"/>
      <c r="H10" s="295"/>
      <c r="I10" s="296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245"/>
      <c r="Y10" s="245"/>
      <c r="Z10" s="245"/>
      <c r="AA10" s="245"/>
      <c r="AB10" s="245"/>
      <c r="AC10" s="245"/>
      <c r="AD10" s="245"/>
      <c r="AE10" s="137"/>
      <c r="AF10" s="137"/>
      <c r="AG10" s="137"/>
      <c r="AH10" s="137"/>
      <c r="AI10" s="137"/>
      <c r="AJ10" s="137"/>
      <c r="AK10" s="137"/>
      <c r="AL10" s="245"/>
      <c r="AM10" s="245"/>
      <c r="AN10" s="245"/>
      <c r="AO10" s="245"/>
      <c r="AP10" s="245"/>
      <c r="AQ10" s="245"/>
      <c r="AR10" s="259"/>
    </row>
    <row r="11" spans="1:52" ht="12.95" customHeight="1" x14ac:dyDescent="0.25">
      <c r="A11" s="188">
        <f>A9+1</f>
        <v>103</v>
      </c>
      <c r="B11" s="189"/>
      <c r="C11" s="273" t="s">
        <v>16</v>
      </c>
      <c r="D11" s="274"/>
      <c r="E11" s="274"/>
      <c r="F11" s="274"/>
      <c r="G11" s="274"/>
      <c r="H11" s="274"/>
      <c r="I11" s="275"/>
      <c r="J11" s="245">
        <f>J9*0.2</f>
        <v>0</v>
      </c>
      <c r="K11" s="245"/>
      <c r="L11" s="245"/>
      <c r="M11" s="245"/>
      <c r="N11" s="245"/>
      <c r="O11" s="245"/>
      <c r="P11" s="245"/>
      <c r="Q11" s="245">
        <f>Q9*0.55</f>
        <v>0</v>
      </c>
      <c r="R11" s="245"/>
      <c r="S11" s="245"/>
      <c r="T11" s="245"/>
      <c r="U11" s="245"/>
      <c r="V11" s="245"/>
      <c r="W11" s="245"/>
      <c r="X11" s="175">
        <f>J11+Q11</f>
        <v>0</v>
      </c>
      <c r="Y11" s="176"/>
      <c r="Z11" s="176"/>
      <c r="AA11" s="176"/>
      <c r="AB11" s="176"/>
      <c r="AC11" s="176"/>
      <c r="AD11" s="177"/>
      <c r="AE11" s="212"/>
      <c r="AF11" s="212"/>
      <c r="AG11" s="212"/>
      <c r="AH11" s="212"/>
      <c r="AI11" s="212"/>
      <c r="AJ11" s="212"/>
      <c r="AK11" s="212"/>
      <c r="AL11" s="245">
        <f>X11</f>
        <v>0</v>
      </c>
      <c r="AM11" s="245"/>
      <c r="AN11" s="245"/>
      <c r="AO11" s="245"/>
      <c r="AP11" s="245"/>
      <c r="AQ11" s="245"/>
      <c r="AR11" s="259"/>
    </row>
    <row r="12" spans="1:52" ht="12.95" customHeight="1" x14ac:dyDescent="0.25">
      <c r="A12" s="180"/>
      <c r="B12" s="181"/>
      <c r="C12" s="276"/>
      <c r="D12" s="277"/>
      <c r="E12" s="277"/>
      <c r="F12" s="277"/>
      <c r="G12" s="277"/>
      <c r="H12" s="277"/>
      <c r="I12" s="278"/>
      <c r="J12" s="245"/>
      <c r="K12" s="245"/>
      <c r="L12" s="245"/>
      <c r="M12" s="245"/>
      <c r="N12" s="245"/>
      <c r="O12" s="245"/>
      <c r="P12" s="245"/>
      <c r="Q12" s="245"/>
      <c r="R12" s="245"/>
      <c r="S12" s="245"/>
      <c r="T12" s="245"/>
      <c r="U12" s="245"/>
      <c r="V12" s="245"/>
      <c r="W12" s="245"/>
      <c r="X12" s="148"/>
      <c r="Y12" s="149"/>
      <c r="Z12" s="149"/>
      <c r="AA12" s="149"/>
      <c r="AB12" s="149"/>
      <c r="AC12" s="149"/>
      <c r="AD12" s="150"/>
      <c r="AE12" s="212"/>
      <c r="AF12" s="212"/>
      <c r="AG12" s="212"/>
      <c r="AH12" s="212"/>
      <c r="AI12" s="212"/>
      <c r="AJ12" s="212"/>
      <c r="AK12" s="212"/>
      <c r="AL12" s="245"/>
      <c r="AM12" s="245"/>
      <c r="AN12" s="245"/>
      <c r="AO12" s="245"/>
      <c r="AP12" s="245"/>
      <c r="AQ12" s="245"/>
      <c r="AR12" s="259"/>
    </row>
    <row r="13" spans="1:52" ht="12.95" customHeight="1" x14ac:dyDescent="0.25">
      <c r="A13" s="188">
        <f>A11+1</f>
        <v>104</v>
      </c>
      <c r="B13" s="189"/>
      <c r="C13" s="130" t="s">
        <v>7</v>
      </c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2"/>
      <c r="X13" s="137"/>
      <c r="Y13" s="137"/>
      <c r="Z13" s="137"/>
      <c r="AA13" s="137"/>
      <c r="AB13" s="137"/>
      <c r="AC13" s="137"/>
      <c r="AD13" s="137"/>
      <c r="AE13" s="137"/>
      <c r="AF13" s="137"/>
      <c r="AG13" s="137"/>
      <c r="AH13" s="137"/>
      <c r="AI13" s="137"/>
      <c r="AJ13" s="137"/>
      <c r="AK13" s="137"/>
      <c r="AL13" s="245">
        <f>X13+AE13</f>
        <v>0</v>
      </c>
      <c r="AM13" s="245"/>
      <c r="AN13" s="245"/>
      <c r="AO13" s="245"/>
      <c r="AP13" s="245"/>
      <c r="AQ13" s="245"/>
      <c r="AR13" s="259"/>
    </row>
    <row r="14" spans="1:52" ht="12.95" customHeight="1" x14ac:dyDescent="0.25">
      <c r="A14" s="180"/>
      <c r="B14" s="181"/>
      <c r="C14" s="126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90"/>
      <c r="X14" s="283"/>
      <c r="Y14" s="283"/>
      <c r="Z14" s="283"/>
      <c r="AA14" s="283"/>
      <c r="AB14" s="283"/>
      <c r="AC14" s="283"/>
      <c r="AD14" s="283"/>
      <c r="AE14" s="283"/>
      <c r="AF14" s="283"/>
      <c r="AG14" s="283"/>
      <c r="AH14" s="283"/>
      <c r="AI14" s="283"/>
      <c r="AJ14" s="283"/>
      <c r="AK14" s="283"/>
      <c r="AL14" s="281"/>
      <c r="AM14" s="281"/>
      <c r="AN14" s="281"/>
      <c r="AO14" s="281"/>
      <c r="AP14" s="281"/>
      <c r="AQ14" s="281"/>
      <c r="AR14" s="282"/>
    </row>
    <row r="15" spans="1:52" ht="12.95" customHeight="1" x14ac:dyDescent="0.25">
      <c r="A15" s="188">
        <f>A13+1</f>
        <v>105</v>
      </c>
      <c r="B15" s="189"/>
      <c r="C15" s="273" t="s">
        <v>107</v>
      </c>
      <c r="D15" s="308"/>
      <c r="E15" s="308"/>
      <c r="F15" s="308"/>
      <c r="G15" s="119" t="str">
        <f>"(In Fällen des § 34b EStG ist das Ergebnis der Spalte 1"</f>
        <v>(In Fällen des § 34b EStG ist das Ergebnis der Spalte 1</v>
      </c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6"/>
      <c r="X15" s="152">
        <f>X9-X11-X13</f>
        <v>0</v>
      </c>
      <c r="Y15" s="152"/>
      <c r="Z15" s="152"/>
      <c r="AA15" s="152"/>
      <c r="AB15" s="152"/>
      <c r="AC15" s="152"/>
      <c r="AD15" s="152"/>
      <c r="AE15" s="152">
        <f>AE9-AE13</f>
        <v>0</v>
      </c>
      <c r="AF15" s="152"/>
      <c r="AG15" s="152"/>
      <c r="AH15" s="152"/>
      <c r="AI15" s="152"/>
      <c r="AJ15" s="152"/>
      <c r="AK15" s="152"/>
      <c r="AL15" s="152">
        <f>X15+AE15</f>
        <v>0</v>
      </c>
      <c r="AM15" s="152"/>
      <c r="AN15" s="152"/>
      <c r="AO15" s="152"/>
      <c r="AP15" s="152"/>
      <c r="AQ15" s="152"/>
      <c r="AR15" s="168"/>
    </row>
    <row r="16" spans="1:52" ht="12.95" customHeight="1" x14ac:dyDescent="0.25">
      <c r="A16" s="222"/>
      <c r="B16" s="223"/>
      <c r="C16" s="120" t="str">
        <f>"in Zeile "&amp;A40&amp;" Spalte 3 zu übertragen.)"</f>
        <v>in Zeile 111 Spalte 3 zu übertragen.)</v>
      </c>
      <c r="D16" s="111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3"/>
      <c r="X16" s="245"/>
      <c r="Y16" s="245"/>
      <c r="Z16" s="245"/>
      <c r="AA16" s="245"/>
      <c r="AB16" s="245"/>
      <c r="AC16" s="245"/>
      <c r="AD16" s="245"/>
      <c r="AE16" s="245"/>
      <c r="AF16" s="245"/>
      <c r="AG16" s="245"/>
      <c r="AH16" s="245"/>
      <c r="AI16" s="245"/>
      <c r="AJ16" s="245"/>
      <c r="AK16" s="245"/>
      <c r="AL16" s="245"/>
      <c r="AM16" s="245"/>
      <c r="AN16" s="245"/>
      <c r="AO16" s="245"/>
      <c r="AP16" s="245"/>
      <c r="AQ16" s="245"/>
      <c r="AR16" s="259"/>
    </row>
    <row r="17" spans="1:45" ht="12.95" hidden="1" customHeight="1" x14ac:dyDescent="0.25">
      <c r="A17" s="8"/>
      <c r="B17" s="9"/>
      <c r="C17" s="12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4"/>
    </row>
    <row r="18" spans="1:45" ht="12.95" customHeight="1" x14ac:dyDescent="0.25">
      <c r="A18" s="178">
        <f>A15+1</f>
        <v>106</v>
      </c>
      <c r="B18" s="179"/>
      <c r="C18" s="1" t="s">
        <v>8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3"/>
    </row>
    <row r="19" spans="1:45" ht="0.75" customHeight="1" x14ac:dyDescent="0.25">
      <c r="A19" s="178"/>
      <c r="B19" s="179"/>
      <c r="C19" s="10"/>
      <c r="D19" s="11"/>
      <c r="E19" s="11"/>
      <c r="F19" s="11"/>
      <c r="G19" s="11"/>
      <c r="H19" s="11"/>
      <c r="I19" s="11"/>
      <c r="J19" s="11"/>
      <c r="K19" s="40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9"/>
      <c r="AS19" s="6"/>
    </row>
    <row r="20" spans="1:45" ht="12.95" customHeight="1" x14ac:dyDescent="0.25">
      <c r="A20" s="178"/>
      <c r="B20" s="179"/>
      <c r="C20" s="10" t="s">
        <v>9</v>
      </c>
      <c r="D20" s="29"/>
      <c r="E20" s="11"/>
      <c r="F20" s="11"/>
      <c r="G20" s="11"/>
      <c r="H20" s="11"/>
      <c r="I20" s="11"/>
      <c r="J20" s="11"/>
      <c r="K20" s="40"/>
      <c r="L20" s="33"/>
      <c r="M20" s="15" t="s">
        <v>10</v>
      </c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267"/>
      <c r="AF20" s="268"/>
      <c r="AG20" s="268"/>
      <c r="AH20" s="268"/>
      <c r="AI20" s="269"/>
      <c r="AJ20" s="256" t="s">
        <v>11</v>
      </c>
      <c r="AK20" s="257"/>
      <c r="AL20" s="258"/>
      <c r="AM20" s="267"/>
      <c r="AN20" s="268"/>
      <c r="AO20" s="268"/>
      <c r="AP20" s="268"/>
      <c r="AQ20" s="269"/>
      <c r="AR20" s="9"/>
    </row>
    <row r="21" spans="1:45" ht="12.95" customHeight="1" x14ac:dyDescent="0.25">
      <c r="A21" s="180"/>
      <c r="B21" s="181"/>
      <c r="C21" s="8"/>
      <c r="D21" s="29"/>
      <c r="E21" s="29"/>
      <c r="F21" s="29"/>
      <c r="G21" s="29"/>
      <c r="H21" s="29"/>
      <c r="I21" s="29"/>
      <c r="J21" s="29"/>
      <c r="K21" s="40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270"/>
      <c r="AF21" s="271"/>
      <c r="AG21" s="271"/>
      <c r="AH21" s="271"/>
      <c r="AI21" s="272"/>
      <c r="AJ21" s="26"/>
      <c r="AK21" s="26"/>
      <c r="AL21" s="11"/>
      <c r="AM21" s="270"/>
      <c r="AN21" s="271"/>
      <c r="AO21" s="271"/>
      <c r="AP21" s="271"/>
      <c r="AQ21" s="272"/>
      <c r="AR21" s="9"/>
    </row>
    <row r="22" spans="1:45" ht="12.95" customHeight="1" x14ac:dyDescent="0.25">
      <c r="A22" s="178">
        <f>A18+1</f>
        <v>107</v>
      </c>
      <c r="B22" s="179"/>
      <c r="C22" s="8"/>
      <c r="D22" s="182"/>
      <c r="E22" s="183"/>
      <c r="F22" s="183"/>
      <c r="G22" s="183"/>
      <c r="H22" s="184"/>
      <c r="I22" s="29"/>
      <c r="J22" s="29"/>
      <c r="K22" s="40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23"/>
      <c r="AG22" s="23"/>
      <c r="AH22" s="23"/>
      <c r="AI22" s="23"/>
      <c r="AJ22" s="23"/>
      <c r="AK22" s="11"/>
      <c r="AL22" s="11"/>
      <c r="AM22" s="11"/>
      <c r="AN22" s="23"/>
      <c r="AO22" s="23"/>
      <c r="AP22" s="23"/>
      <c r="AQ22" s="23"/>
      <c r="AR22" s="16"/>
    </row>
    <row r="23" spans="1:45" ht="12.95" customHeight="1" x14ac:dyDescent="0.25">
      <c r="A23" s="178"/>
      <c r="B23" s="179"/>
      <c r="C23" s="8"/>
      <c r="D23" s="185"/>
      <c r="E23" s="186"/>
      <c r="F23" s="186"/>
      <c r="G23" s="186"/>
      <c r="H23" s="187"/>
      <c r="I23" s="29"/>
      <c r="J23" s="29"/>
      <c r="K23" s="40"/>
      <c r="L23" s="33"/>
      <c r="M23" s="110" t="s">
        <v>102</v>
      </c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250"/>
      <c r="AF23" s="251"/>
      <c r="AG23" s="251"/>
      <c r="AH23" s="251"/>
      <c r="AI23" s="252"/>
      <c r="AJ23" s="11"/>
      <c r="AK23" s="11"/>
      <c r="AL23" s="11"/>
      <c r="AM23" s="11"/>
      <c r="AN23" s="11"/>
      <c r="AO23" s="11"/>
      <c r="AP23" s="11"/>
      <c r="AQ23" s="11"/>
      <c r="AR23" s="9"/>
    </row>
    <row r="24" spans="1:45" ht="12.95" customHeight="1" x14ac:dyDescent="0.25">
      <c r="A24" s="21"/>
      <c r="B24" s="22"/>
      <c r="C24" s="8"/>
      <c r="D24" s="11"/>
      <c r="E24" s="11"/>
      <c r="F24" s="11"/>
      <c r="G24" s="11"/>
      <c r="H24" s="11"/>
      <c r="I24" s="11"/>
      <c r="J24" s="11"/>
      <c r="K24" s="40"/>
      <c r="L24" s="11"/>
      <c r="M24" s="110" t="s">
        <v>103</v>
      </c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253"/>
      <c r="AF24" s="254"/>
      <c r="AG24" s="254"/>
      <c r="AH24" s="254"/>
      <c r="AI24" s="255"/>
      <c r="AJ24" s="11"/>
      <c r="AK24" s="11"/>
      <c r="AL24" s="11"/>
      <c r="AM24" s="11"/>
      <c r="AN24" s="11"/>
      <c r="AO24" s="11"/>
      <c r="AP24" s="11"/>
      <c r="AQ24" s="11"/>
      <c r="AR24" s="9"/>
    </row>
    <row r="25" spans="1:45" ht="12.95" hidden="1" customHeight="1" x14ac:dyDescent="0.25">
      <c r="A25" s="8"/>
      <c r="B25" s="9"/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1"/>
      <c r="AC25" s="11"/>
      <c r="AD25" s="11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9"/>
    </row>
    <row r="26" spans="1:45" ht="12.95" customHeight="1" x14ac:dyDescent="0.25">
      <c r="A26" s="8"/>
      <c r="B26" s="9"/>
      <c r="C26" s="34" t="s">
        <v>12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3"/>
    </row>
    <row r="27" spans="1:45" ht="2.25" hidden="1" customHeight="1" x14ac:dyDescent="0.25">
      <c r="A27" s="8"/>
      <c r="B27" s="9"/>
      <c r="C27" s="8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9"/>
    </row>
    <row r="28" spans="1:45" ht="12.95" customHeight="1" x14ac:dyDescent="0.25">
      <c r="A28" s="8"/>
      <c r="B28" s="9"/>
      <c r="C28" s="287" t="s">
        <v>58</v>
      </c>
      <c r="D28" s="263"/>
      <c r="E28" s="263"/>
      <c r="F28" s="263"/>
      <c r="G28" s="263"/>
      <c r="H28" s="263"/>
      <c r="I28" s="263"/>
      <c r="J28" s="262" t="s">
        <v>13</v>
      </c>
      <c r="K28" s="263"/>
      <c r="L28" s="263"/>
      <c r="M28" s="263"/>
      <c r="N28" s="263"/>
      <c r="O28" s="263"/>
      <c r="P28" s="263"/>
      <c r="Q28" s="337" t="s">
        <v>14</v>
      </c>
      <c r="R28" s="306"/>
      <c r="S28" s="306"/>
      <c r="T28" s="306"/>
      <c r="U28" s="306"/>
      <c r="V28" s="306"/>
      <c r="W28" s="306"/>
      <c r="X28" s="306"/>
      <c r="Y28" s="306"/>
      <c r="Z28" s="306"/>
      <c r="AA28" s="306"/>
      <c r="AB28" s="306"/>
      <c r="AC28" s="306"/>
      <c r="AD28" s="307"/>
      <c r="AE28" s="262" t="s">
        <v>15</v>
      </c>
      <c r="AF28" s="263"/>
      <c r="AG28" s="263"/>
      <c r="AH28" s="263"/>
      <c r="AI28" s="263"/>
      <c r="AJ28" s="263"/>
      <c r="AK28" s="263"/>
      <c r="AL28" s="262" t="s">
        <v>48</v>
      </c>
      <c r="AM28" s="263"/>
      <c r="AN28" s="263"/>
      <c r="AO28" s="263"/>
      <c r="AP28" s="263"/>
      <c r="AQ28" s="263"/>
      <c r="AR28" s="264"/>
    </row>
    <row r="29" spans="1:45" ht="12.95" customHeight="1" x14ac:dyDescent="0.25">
      <c r="A29" s="8"/>
      <c r="B29" s="9"/>
      <c r="C29" s="288"/>
      <c r="D29" s="265"/>
      <c r="E29" s="265"/>
      <c r="F29" s="265"/>
      <c r="G29" s="265"/>
      <c r="H29" s="265"/>
      <c r="I29" s="265"/>
      <c r="J29" s="265"/>
      <c r="K29" s="265"/>
      <c r="L29" s="265"/>
      <c r="M29" s="265"/>
      <c r="N29" s="265"/>
      <c r="O29" s="265"/>
      <c r="P29" s="265"/>
      <c r="Q29" s="284"/>
      <c r="R29" s="285"/>
      <c r="S29" s="285"/>
      <c r="T29" s="285"/>
      <c r="U29" s="285"/>
      <c r="V29" s="285"/>
      <c r="W29" s="285"/>
      <c r="X29" s="285"/>
      <c r="Y29" s="285"/>
      <c r="Z29" s="285"/>
      <c r="AA29" s="285"/>
      <c r="AB29" s="285"/>
      <c r="AC29" s="285"/>
      <c r="AD29" s="286"/>
      <c r="AE29" s="265"/>
      <c r="AF29" s="265"/>
      <c r="AG29" s="265"/>
      <c r="AH29" s="265"/>
      <c r="AI29" s="265"/>
      <c r="AJ29" s="265"/>
      <c r="AK29" s="265"/>
      <c r="AL29" s="265"/>
      <c r="AM29" s="265"/>
      <c r="AN29" s="265"/>
      <c r="AO29" s="265"/>
      <c r="AP29" s="265"/>
      <c r="AQ29" s="265"/>
      <c r="AR29" s="266"/>
    </row>
    <row r="30" spans="1:45" ht="12.95" customHeight="1" x14ac:dyDescent="0.25">
      <c r="A30" s="178">
        <f>A22+1</f>
        <v>108</v>
      </c>
      <c r="B30" s="179"/>
      <c r="C30" s="246"/>
      <c r="D30" s="247"/>
      <c r="E30" s="247"/>
      <c r="F30" s="247"/>
      <c r="G30" s="247"/>
      <c r="H30" s="247"/>
      <c r="I30" s="247"/>
      <c r="J30" s="297"/>
      <c r="K30" s="298"/>
      <c r="L30" s="298"/>
      <c r="M30" s="298"/>
      <c r="N30" s="298"/>
      <c r="O30" s="298"/>
      <c r="P30" s="298"/>
      <c r="Q30" s="300" t="s">
        <v>109</v>
      </c>
      <c r="R30" s="301"/>
      <c r="S30" s="301"/>
      <c r="T30" s="301"/>
      <c r="U30" s="301"/>
      <c r="V30" s="301"/>
      <c r="W30" s="301"/>
      <c r="X30" s="301"/>
      <c r="Y30" s="301"/>
      <c r="Z30" s="301"/>
      <c r="AA30" s="301"/>
      <c r="AB30" s="301"/>
      <c r="AC30" s="301"/>
      <c r="AD30" s="302"/>
      <c r="AE30" s="239"/>
      <c r="AF30" s="240"/>
      <c r="AG30" s="240"/>
      <c r="AH30" s="240"/>
      <c r="AI30" s="240"/>
      <c r="AJ30" s="240"/>
      <c r="AK30" s="240"/>
      <c r="AL30" s="239"/>
      <c r="AM30" s="240"/>
      <c r="AN30" s="240"/>
      <c r="AO30" s="240"/>
      <c r="AP30" s="240"/>
      <c r="AQ30" s="240"/>
      <c r="AR30" s="260"/>
    </row>
    <row r="31" spans="1:45" ht="12.95" customHeight="1" x14ac:dyDescent="0.25">
      <c r="A31" s="180"/>
      <c r="B31" s="181"/>
      <c r="C31" s="248"/>
      <c r="D31" s="249"/>
      <c r="E31" s="249"/>
      <c r="F31" s="249"/>
      <c r="G31" s="249"/>
      <c r="H31" s="249"/>
      <c r="I31" s="249"/>
      <c r="J31" s="299"/>
      <c r="K31" s="299"/>
      <c r="L31" s="299"/>
      <c r="M31" s="299"/>
      <c r="N31" s="299"/>
      <c r="O31" s="299"/>
      <c r="P31" s="299"/>
      <c r="Q31" s="303"/>
      <c r="R31" s="304"/>
      <c r="S31" s="304"/>
      <c r="T31" s="304"/>
      <c r="U31" s="304"/>
      <c r="V31" s="304"/>
      <c r="W31" s="304"/>
      <c r="X31" s="304"/>
      <c r="Y31" s="304"/>
      <c r="Z31" s="304"/>
      <c r="AA31" s="304"/>
      <c r="AB31" s="304"/>
      <c r="AC31" s="304"/>
      <c r="AD31" s="305"/>
      <c r="AE31" s="241"/>
      <c r="AF31" s="241"/>
      <c r="AG31" s="241"/>
      <c r="AH31" s="241"/>
      <c r="AI31" s="241"/>
      <c r="AJ31" s="241"/>
      <c r="AK31" s="241"/>
      <c r="AL31" s="241"/>
      <c r="AM31" s="241"/>
      <c r="AN31" s="241"/>
      <c r="AO31" s="241"/>
      <c r="AP31" s="241"/>
      <c r="AQ31" s="241"/>
      <c r="AR31" s="261"/>
    </row>
    <row r="32" spans="1:45" ht="12.95" customHeight="1" x14ac:dyDescent="0.25">
      <c r="A32" s="188">
        <f>A30+1</f>
        <v>109</v>
      </c>
      <c r="B32" s="189"/>
      <c r="C32" s="246"/>
      <c r="D32" s="247"/>
      <c r="E32" s="247"/>
      <c r="F32" s="247"/>
      <c r="G32" s="247"/>
      <c r="H32" s="247"/>
      <c r="I32" s="247"/>
      <c r="J32" s="242"/>
      <c r="K32" s="243"/>
      <c r="L32" s="243"/>
      <c r="M32" s="243"/>
      <c r="N32" s="243"/>
      <c r="O32" s="243"/>
      <c r="P32" s="243"/>
      <c r="Q32" s="300" t="s">
        <v>110</v>
      </c>
      <c r="R32" s="301"/>
      <c r="S32" s="301"/>
      <c r="T32" s="301"/>
      <c r="U32" s="301"/>
      <c r="V32" s="301"/>
      <c r="W32" s="301"/>
      <c r="X32" s="301"/>
      <c r="Y32" s="301"/>
      <c r="Z32" s="301"/>
      <c r="AA32" s="301"/>
      <c r="AB32" s="301"/>
      <c r="AC32" s="301"/>
      <c r="AD32" s="302"/>
      <c r="AE32" s="239"/>
      <c r="AF32" s="240"/>
      <c r="AG32" s="240"/>
      <c r="AH32" s="240"/>
      <c r="AI32" s="240"/>
      <c r="AJ32" s="240"/>
      <c r="AK32" s="240"/>
      <c r="AL32" s="239"/>
      <c r="AM32" s="240"/>
      <c r="AN32" s="240"/>
      <c r="AO32" s="240"/>
      <c r="AP32" s="240"/>
      <c r="AQ32" s="240"/>
      <c r="AR32" s="260"/>
    </row>
    <row r="33" spans="1:44" ht="12.95" customHeight="1" x14ac:dyDescent="0.25">
      <c r="A33" s="180"/>
      <c r="B33" s="181"/>
      <c r="C33" s="248"/>
      <c r="D33" s="249"/>
      <c r="E33" s="249"/>
      <c r="F33" s="249"/>
      <c r="G33" s="249"/>
      <c r="H33" s="249"/>
      <c r="I33" s="249"/>
      <c r="J33" s="244"/>
      <c r="K33" s="244"/>
      <c r="L33" s="244"/>
      <c r="M33" s="244"/>
      <c r="N33" s="244"/>
      <c r="O33" s="244"/>
      <c r="P33" s="244"/>
      <c r="Q33" s="303"/>
      <c r="R33" s="304"/>
      <c r="S33" s="304"/>
      <c r="T33" s="304"/>
      <c r="U33" s="304"/>
      <c r="V33" s="304"/>
      <c r="W33" s="304"/>
      <c r="X33" s="304"/>
      <c r="Y33" s="304"/>
      <c r="Z33" s="304"/>
      <c r="AA33" s="304"/>
      <c r="AB33" s="304"/>
      <c r="AC33" s="304"/>
      <c r="AD33" s="305"/>
      <c r="AE33" s="241"/>
      <c r="AF33" s="241"/>
      <c r="AG33" s="241"/>
      <c r="AH33" s="241"/>
      <c r="AI33" s="241"/>
      <c r="AJ33" s="241"/>
      <c r="AK33" s="241"/>
      <c r="AL33" s="241"/>
      <c r="AM33" s="241"/>
      <c r="AN33" s="241"/>
      <c r="AO33" s="241"/>
      <c r="AP33" s="241"/>
      <c r="AQ33" s="241"/>
      <c r="AR33" s="261"/>
    </row>
    <row r="34" spans="1:44" ht="12.75" customHeight="1" x14ac:dyDescent="0.25">
      <c r="A34" s="188">
        <f>A32+1</f>
        <v>110</v>
      </c>
      <c r="B34" s="189"/>
      <c r="C34" s="338" t="s">
        <v>55</v>
      </c>
      <c r="D34" s="339"/>
      <c r="E34" s="339"/>
      <c r="F34" s="339"/>
      <c r="G34" s="339"/>
      <c r="H34" s="339"/>
      <c r="I34" s="339"/>
      <c r="J34" s="339"/>
      <c r="K34" s="339"/>
      <c r="L34" s="339"/>
      <c r="M34" s="339"/>
      <c r="N34" s="339"/>
      <c r="O34" s="339"/>
      <c r="P34" s="339"/>
      <c r="Q34" s="339"/>
      <c r="R34" s="339"/>
      <c r="S34" s="339"/>
      <c r="T34" s="339"/>
      <c r="U34" s="339"/>
      <c r="V34" s="339"/>
      <c r="W34" s="339"/>
      <c r="X34" s="339"/>
      <c r="Y34" s="339"/>
      <c r="Z34" s="339"/>
      <c r="AA34" s="339"/>
      <c r="AB34" s="339"/>
      <c r="AC34" s="339"/>
      <c r="AD34" s="339"/>
      <c r="AE34" s="339"/>
      <c r="AF34" s="339"/>
      <c r="AG34" s="339"/>
      <c r="AH34" s="339"/>
      <c r="AI34" s="339"/>
      <c r="AJ34" s="339"/>
      <c r="AK34" s="340"/>
      <c r="AL34" s="329"/>
      <c r="AM34" s="330"/>
      <c r="AN34" s="330"/>
      <c r="AO34" s="330"/>
      <c r="AP34" s="330"/>
      <c r="AQ34" s="330"/>
      <c r="AR34" s="331"/>
    </row>
    <row r="35" spans="1:44" ht="12.95" customHeight="1" x14ac:dyDescent="0.25">
      <c r="A35" s="222"/>
      <c r="B35" s="223"/>
      <c r="C35" s="334" t="str">
        <f>"(§ 34b Abs. 5 EStG; siehe Zeile "&amp;A52&amp;")"</f>
        <v>(§ 34b Abs. 5 EStG; siehe Zeile 115)</v>
      </c>
      <c r="D35" s="335"/>
      <c r="E35" s="335"/>
      <c r="F35" s="335"/>
      <c r="G35" s="335"/>
      <c r="H35" s="335"/>
      <c r="I35" s="335"/>
      <c r="J35" s="335"/>
      <c r="K35" s="335"/>
      <c r="L35" s="335"/>
      <c r="M35" s="335"/>
      <c r="N35" s="335"/>
      <c r="O35" s="335"/>
      <c r="P35" s="335"/>
      <c r="Q35" s="335"/>
      <c r="R35" s="335"/>
      <c r="S35" s="335"/>
      <c r="T35" s="335"/>
      <c r="U35" s="335"/>
      <c r="V35" s="335"/>
      <c r="W35" s="335"/>
      <c r="X35" s="335"/>
      <c r="Y35" s="335"/>
      <c r="Z35" s="335"/>
      <c r="AA35" s="335"/>
      <c r="AB35" s="335"/>
      <c r="AC35" s="335"/>
      <c r="AD35" s="335"/>
      <c r="AE35" s="335"/>
      <c r="AF35" s="335"/>
      <c r="AG35" s="335"/>
      <c r="AH35" s="335"/>
      <c r="AI35" s="335"/>
      <c r="AJ35" s="335"/>
      <c r="AK35" s="336"/>
      <c r="AL35" s="332"/>
      <c r="AM35" s="332"/>
      <c r="AN35" s="332"/>
      <c r="AO35" s="332"/>
      <c r="AP35" s="332"/>
      <c r="AQ35" s="332"/>
      <c r="AR35" s="333"/>
    </row>
    <row r="36" spans="1:44" ht="12.95" hidden="1" customHeight="1" x14ac:dyDescent="0.25">
      <c r="A36" s="8"/>
      <c r="B36" s="9"/>
      <c r="C36" s="12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4"/>
    </row>
    <row r="37" spans="1:44" ht="12.95" customHeight="1" x14ac:dyDescent="0.25">
      <c r="A37" s="8"/>
      <c r="B37" s="9"/>
      <c r="C37" s="209" t="s">
        <v>26</v>
      </c>
      <c r="D37" s="210"/>
      <c r="E37" s="210"/>
      <c r="F37" s="210"/>
      <c r="G37" s="210"/>
      <c r="H37" s="210"/>
      <c r="I37" s="210"/>
      <c r="J37" s="210"/>
      <c r="K37" s="210"/>
      <c r="L37" s="210"/>
      <c r="M37" s="210"/>
      <c r="N37" s="346" t="s">
        <v>27</v>
      </c>
      <c r="O37" s="210"/>
      <c r="P37" s="210"/>
      <c r="Q37" s="210"/>
      <c r="R37" s="210"/>
      <c r="S37" s="210"/>
      <c r="T37" s="210"/>
      <c r="U37" s="210"/>
      <c r="V37" s="210"/>
      <c r="W37" s="210"/>
      <c r="X37" s="210"/>
      <c r="Y37" s="191" t="s">
        <v>59</v>
      </c>
      <c r="Z37" s="192"/>
      <c r="AA37" s="192"/>
      <c r="AB37" s="192"/>
      <c r="AC37" s="192"/>
      <c r="AD37" s="192"/>
      <c r="AE37" s="192"/>
      <c r="AF37" s="192"/>
      <c r="AG37" s="192"/>
      <c r="AH37" s="192"/>
      <c r="AI37" s="193"/>
      <c r="AJ37" s="4"/>
      <c r="AK37" s="4"/>
      <c r="AL37" s="4"/>
      <c r="AM37" s="4"/>
      <c r="AN37" s="4"/>
      <c r="AO37" s="4"/>
      <c r="AP37" s="4"/>
      <c r="AQ37" s="4"/>
      <c r="AR37" s="3"/>
    </row>
    <row r="38" spans="1:44" ht="12.95" customHeight="1" x14ac:dyDescent="0.25">
      <c r="A38" s="8"/>
      <c r="B38" s="9"/>
      <c r="C38" s="211"/>
      <c r="D38" s="212"/>
      <c r="E38" s="212"/>
      <c r="F38" s="212"/>
      <c r="G38" s="212"/>
      <c r="H38" s="212"/>
      <c r="I38" s="212"/>
      <c r="J38" s="212"/>
      <c r="K38" s="212"/>
      <c r="L38" s="212"/>
      <c r="M38" s="212"/>
      <c r="N38" s="212"/>
      <c r="O38" s="212"/>
      <c r="P38" s="212"/>
      <c r="Q38" s="212"/>
      <c r="R38" s="212"/>
      <c r="S38" s="212"/>
      <c r="T38" s="212"/>
      <c r="U38" s="212"/>
      <c r="V38" s="212"/>
      <c r="W38" s="212"/>
      <c r="X38" s="212"/>
      <c r="Y38" s="194"/>
      <c r="Z38" s="195"/>
      <c r="AA38" s="195"/>
      <c r="AB38" s="195"/>
      <c r="AC38" s="195"/>
      <c r="AD38" s="195"/>
      <c r="AE38" s="195"/>
      <c r="AF38" s="195"/>
      <c r="AG38" s="195"/>
      <c r="AH38" s="195"/>
      <c r="AI38" s="196"/>
      <c r="AJ38" s="11"/>
      <c r="AK38" s="11"/>
      <c r="AL38" s="11"/>
      <c r="AM38" s="11"/>
      <c r="AN38" s="11"/>
      <c r="AO38" s="11"/>
      <c r="AP38" s="11"/>
      <c r="AQ38" s="11"/>
      <c r="AR38" s="9"/>
    </row>
    <row r="39" spans="1:44" ht="12.95" customHeight="1" x14ac:dyDescent="0.25">
      <c r="A39" s="8"/>
      <c r="B39" s="9"/>
      <c r="C39" s="211"/>
      <c r="D39" s="212"/>
      <c r="E39" s="212"/>
      <c r="F39" s="212"/>
      <c r="G39" s="212"/>
      <c r="H39" s="212"/>
      <c r="I39" s="212"/>
      <c r="J39" s="212"/>
      <c r="K39" s="212"/>
      <c r="L39" s="212"/>
      <c r="M39" s="212"/>
      <c r="N39" s="212"/>
      <c r="O39" s="212"/>
      <c r="P39" s="212"/>
      <c r="Q39" s="212"/>
      <c r="R39" s="212"/>
      <c r="S39" s="212"/>
      <c r="T39" s="212"/>
      <c r="U39" s="212"/>
      <c r="V39" s="212"/>
      <c r="W39" s="212"/>
      <c r="X39" s="212"/>
      <c r="Y39" s="343" t="str">
        <f>"(nach Zeile "&amp;A58&amp;" Spalte 1 übertragen)"</f>
        <v>(nach Zeile 118 Spalte 1 übertragen)</v>
      </c>
      <c r="Z39" s="344"/>
      <c r="AA39" s="344"/>
      <c r="AB39" s="344"/>
      <c r="AC39" s="344"/>
      <c r="AD39" s="344"/>
      <c r="AE39" s="344"/>
      <c r="AF39" s="344"/>
      <c r="AG39" s="344"/>
      <c r="AH39" s="344"/>
      <c r="AI39" s="345"/>
      <c r="AJ39" s="11"/>
      <c r="AK39" s="11"/>
      <c r="AL39" s="11"/>
      <c r="AM39" s="11"/>
      <c r="AN39" s="11"/>
      <c r="AO39" s="11"/>
      <c r="AP39" s="11"/>
      <c r="AQ39" s="11"/>
      <c r="AR39" s="9"/>
    </row>
    <row r="40" spans="1:44" ht="12.95" customHeight="1" x14ac:dyDescent="0.25">
      <c r="A40" s="178">
        <f>A34+1</f>
        <v>111</v>
      </c>
      <c r="B40" s="179"/>
      <c r="C40" s="156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6"/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341">
        <f>C40-N40</f>
        <v>0</v>
      </c>
      <c r="Z40" s="245"/>
      <c r="AA40" s="245"/>
      <c r="AB40" s="245"/>
      <c r="AC40" s="245"/>
      <c r="AD40" s="245"/>
      <c r="AE40" s="245"/>
      <c r="AF40" s="245"/>
      <c r="AG40" s="245"/>
      <c r="AH40" s="245"/>
      <c r="AI40" s="245"/>
      <c r="AJ40" s="11"/>
      <c r="AK40" s="11"/>
      <c r="AL40" s="11"/>
      <c r="AM40" s="11"/>
      <c r="AN40" s="11"/>
      <c r="AO40" s="11"/>
      <c r="AP40" s="11"/>
      <c r="AQ40" s="11"/>
      <c r="AR40" s="9"/>
    </row>
    <row r="41" spans="1:44" ht="12.95" customHeight="1" x14ac:dyDescent="0.25">
      <c r="A41" s="222"/>
      <c r="B41" s="223"/>
      <c r="C41" s="15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37"/>
      <c r="Y41" s="245"/>
      <c r="Z41" s="245"/>
      <c r="AA41" s="245"/>
      <c r="AB41" s="245"/>
      <c r="AC41" s="245"/>
      <c r="AD41" s="245"/>
      <c r="AE41" s="245"/>
      <c r="AF41" s="245"/>
      <c r="AG41" s="245"/>
      <c r="AH41" s="245"/>
      <c r="AI41" s="245"/>
      <c r="AJ41" s="11"/>
      <c r="AK41" s="11"/>
      <c r="AL41" s="11"/>
      <c r="AM41" s="11"/>
      <c r="AN41" s="11"/>
      <c r="AO41" s="11"/>
      <c r="AP41" s="11"/>
      <c r="AQ41" s="11"/>
      <c r="AR41" s="9"/>
    </row>
    <row r="42" spans="1:44" ht="12.95" hidden="1" customHeight="1" x14ac:dyDescent="0.25">
      <c r="A42" s="8"/>
      <c r="B42" s="9"/>
      <c r="C42" s="17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9"/>
    </row>
    <row r="43" spans="1:44" ht="12.95" customHeight="1" x14ac:dyDescent="0.25">
      <c r="A43" s="8"/>
      <c r="B43" s="9"/>
      <c r="C43" s="34" t="s">
        <v>17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191" t="s">
        <v>22</v>
      </c>
      <c r="U43" s="192"/>
      <c r="V43" s="192"/>
      <c r="W43" s="192"/>
      <c r="X43" s="193"/>
      <c r="Y43" s="191" t="s">
        <v>23</v>
      </c>
      <c r="Z43" s="192"/>
      <c r="AA43" s="192"/>
      <c r="AB43" s="192"/>
      <c r="AC43" s="193"/>
      <c r="AD43" s="192" t="s">
        <v>21</v>
      </c>
      <c r="AE43" s="192"/>
      <c r="AF43" s="192"/>
      <c r="AG43" s="192"/>
      <c r="AH43" s="192"/>
      <c r="AI43" s="192"/>
      <c r="AJ43" s="192"/>
      <c r="AK43" s="192"/>
      <c r="AL43" s="192"/>
      <c r="AM43" s="192"/>
      <c r="AN43" s="192"/>
      <c r="AO43" s="192"/>
      <c r="AP43" s="192"/>
      <c r="AQ43" s="192"/>
      <c r="AR43" s="342"/>
    </row>
    <row r="44" spans="1:44" ht="12.75" customHeight="1" x14ac:dyDescent="0.25">
      <c r="A44" s="8"/>
      <c r="B44" s="9"/>
      <c r="C44" s="20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94"/>
      <c r="U44" s="195"/>
      <c r="V44" s="195"/>
      <c r="W44" s="195"/>
      <c r="X44" s="196"/>
      <c r="Y44" s="194"/>
      <c r="Z44" s="195"/>
      <c r="AA44" s="195"/>
      <c r="AB44" s="195"/>
      <c r="AC44" s="196"/>
      <c r="AD44" s="164" t="s">
        <v>25</v>
      </c>
      <c r="AE44" s="165"/>
      <c r="AF44" s="165"/>
      <c r="AG44" s="165"/>
      <c r="AH44" s="166"/>
      <c r="AI44" s="164" t="s">
        <v>44</v>
      </c>
      <c r="AJ44" s="165"/>
      <c r="AK44" s="165"/>
      <c r="AL44" s="165"/>
      <c r="AM44" s="166"/>
      <c r="AN44" s="165" t="s">
        <v>24</v>
      </c>
      <c r="AO44" s="165"/>
      <c r="AP44" s="165"/>
      <c r="AQ44" s="165"/>
      <c r="AR44" s="347"/>
    </row>
    <row r="45" spans="1:44" ht="12.95" customHeight="1" x14ac:dyDescent="0.25">
      <c r="A45" s="8"/>
      <c r="B45" s="9"/>
      <c r="C45" s="8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94"/>
      <c r="U45" s="195"/>
      <c r="V45" s="195"/>
      <c r="W45" s="195"/>
      <c r="X45" s="196"/>
      <c r="Y45" s="194"/>
      <c r="Z45" s="195"/>
      <c r="AA45" s="195"/>
      <c r="AB45" s="195"/>
      <c r="AC45" s="196"/>
      <c r="AD45" s="164"/>
      <c r="AE45" s="165"/>
      <c r="AF45" s="165"/>
      <c r="AG45" s="165"/>
      <c r="AH45" s="166"/>
      <c r="AI45" s="164"/>
      <c r="AJ45" s="165"/>
      <c r="AK45" s="165"/>
      <c r="AL45" s="165"/>
      <c r="AM45" s="166"/>
      <c r="AN45" s="165"/>
      <c r="AO45" s="165"/>
      <c r="AP45" s="165"/>
      <c r="AQ45" s="165"/>
      <c r="AR45" s="347"/>
    </row>
    <row r="46" spans="1:44" ht="12.95" customHeight="1" x14ac:dyDescent="0.25">
      <c r="A46" s="178">
        <f>A40+1</f>
        <v>112</v>
      </c>
      <c r="B46" s="179"/>
      <c r="C46" s="158" t="s">
        <v>18</v>
      </c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60"/>
      <c r="O46" s="175">
        <f>Ergänzungsblatt!AM16</f>
        <v>0</v>
      </c>
      <c r="P46" s="176"/>
      <c r="Q46" s="176"/>
      <c r="R46" s="176"/>
      <c r="S46" s="177"/>
      <c r="T46" s="194"/>
      <c r="U46" s="195"/>
      <c r="V46" s="195"/>
      <c r="W46" s="195"/>
      <c r="X46" s="196"/>
      <c r="Y46" s="194"/>
      <c r="Z46" s="195"/>
      <c r="AA46" s="195"/>
      <c r="AB46" s="195"/>
      <c r="AC46" s="196"/>
      <c r="AD46" s="164"/>
      <c r="AE46" s="165"/>
      <c r="AF46" s="165"/>
      <c r="AG46" s="165"/>
      <c r="AH46" s="166"/>
      <c r="AI46" s="172" t="str">
        <f>"(siehe Zeile "&amp;A18&amp;" und Zeile "&amp;A22&amp;")"</f>
        <v>(siehe Zeile 106 und Zeile 107)</v>
      </c>
      <c r="AJ46" s="173"/>
      <c r="AK46" s="173"/>
      <c r="AL46" s="173"/>
      <c r="AM46" s="174"/>
      <c r="AN46" s="165"/>
      <c r="AO46" s="165"/>
      <c r="AP46" s="165"/>
      <c r="AQ46" s="165"/>
      <c r="AR46" s="347"/>
    </row>
    <row r="47" spans="1:44" ht="12.95" customHeight="1" x14ac:dyDescent="0.25">
      <c r="A47" s="180"/>
      <c r="B47" s="181"/>
      <c r="C47" s="161"/>
      <c r="D47" s="162"/>
      <c r="E47" s="162"/>
      <c r="F47" s="162"/>
      <c r="G47" s="162"/>
      <c r="H47" s="162"/>
      <c r="I47" s="162"/>
      <c r="J47" s="162"/>
      <c r="K47" s="162"/>
      <c r="L47" s="162"/>
      <c r="M47" s="162"/>
      <c r="N47" s="163"/>
      <c r="O47" s="148"/>
      <c r="P47" s="149"/>
      <c r="Q47" s="149"/>
      <c r="R47" s="149"/>
      <c r="S47" s="150"/>
      <c r="T47" s="194"/>
      <c r="U47" s="195"/>
      <c r="V47" s="195"/>
      <c r="W47" s="195"/>
      <c r="X47" s="196"/>
      <c r="Y47" s="194"/>
      <c r="Z47" s="195"/>
      <c r="AA47" s="195"/>
      <c r="AB47" s="195"/>
      <c r="AC47" s="196"/>
      <c r="AD47" s="164"/>
      <c r="AE47" s="165"/>
      <c r="AF47" s="165"/>
      <c r="AG47" s="165"/>
      <c r="AH47" s="166"/>
      <c r="AI47" s="172"/>
      <c r="AJ47" s="173"/>
      <c r="AK47" s="173"/>
      <c r="AL47" s="173"/>
      <c r="AM47" s="174"/>
      <c r="AN47" s="165"/>
      <c r="AO47" s="165"/>
      <c r="AP47" s="165"/>
      <c r="AQ47" s="165"/>
      <c r="AR47" s="347"/>
    </row>
    <row r="48" spans="1:44" ht="12.95" customHeight="1" x14ac:dyDescent="0.25">
      <c r="A48" s="188">
        <f>A46+1</f>
        <v>113</v>
      </c>
      <c r="B48" s="189"/>
      <c r="C48" s="153" t="s">
        <v>47</v>
      </c>
      <c r="D48" s="154"/>
      <c r="E48" s="154"/>
      <c r="F48" s="154"/>
      <c r="G48" s="154"/>
      <c r="H48" s="154"/>
      <c r="I48" s="154"/>
      <c r="J48" s="154"/>
      <c r="K48" s="154"/>
      <c r="L48" s="154"/>
      <c r="M48" s="154"/>
      <c r="N48" s="155"/>
      <c r="O48" s="175">
        <f>Ergänzungsblatt!AM51</f>
        <v>0</v>
      </c>
      <c r="P48" s="176"/>
      <c r="Q48" s="176"/>
      <c r="R48" s="176"/>
      <c r="S48" s="177"/>
      <c r="T48" s="194"/>
      <c r="U48" s="195"/>
      <c r="V48" s="195"/>
      <c r="W48" s="195"/>
      <c r="X48" s="196"/>
      <c r="Y48" s="194"/>
      <c r="Z48" s="195"/>
      <c r="AA48" s="195"/>
      <c r="AB48" s="195"/>
      <c r="AC48" s="196"/>
      <c r="AD48" s="164"/>
      <c r="AE48" s="165"/>
      <c r="AF48" s="165"/>
      <c r="AG48" s="165"/>
      <c r="AH48" s="166"/>
      <c r="AI48" s="172"/>
      <c r="AJ48" s="173"/>
      <c r="AK48" s="173"/>
      <c r="AL48" s="173"/>
      <c r="AM48" s="174"/>
      <c r="AN48" s="165"/>
      <c r="AO48" s="165"/>
      <c r="AP48" s="165"/>
      <c r="AQ48" s="165"/>
      <c r="AR48" s="347"/>
    </row>
    <row r="49" spans="1:44" ht="12.95" customHeight="1" x14ac:dyDescent="0.25">
      <c r="A49" s="180"/>
      <c r="B49" s="181"/>
      <c r="C49" s="227" t="str">
        <f>"(ohne Zeile "&amp;A52&amp;")"</f>
        <v>(ohne Zeile 115)</v>
      </c>
      <c r="D49" s="228"/>
      <c r="E49" s="228"/>
      <c r="F49" s="228"/>
      <c r="G49" s="228"/>
      <c r="H49" s="228"/>
      <c r="I49" s="228"/>
      <c r="J49" s="228"/>
      <c r="K49" s="228"/>
      <c r="L49" s="228"/>
      <c r="M49" s="228"/>
      <c r="N49" s="229"/>
      <c r="O49" s="224"/>
      <c r="P49" s="225"/>
      <c r="Q49" s="225"/>
      <c r="R49" s="225"/>
      <c r="S49" s="226"/>
      <c r="T49" s="142">
        <v>1</v>
      </c>
      <c r="U49" s="143"/>
      <c r="V49" s="143"/>
      <c r="W49" s="143"/>
      <c r="X49" s="143"/>
      <c r="Y49" s="142">
        <v>2</v>
      </c>
      <c r="Z49" s="143"/>
      <c r="AA49" s="143"/>
      <c r="AB49" s="143"/>
      <c r="AC49" s="143"/>
      <c r="AD49" s="142">
        <v>3</v>
      </c>
      <c r="AE49" s="143"/>
      <c r="AF49" s="143"/>
      <c r="AG49" s="143"/>
      <c r="AH49" s="143"/>
      <c r="AI49" s="142">
        <v>4</v>
      </c>
      <c r="AJ49" s="143"/>
      <c r="AK49" s="143"/>
      <c r="AL49" s="143"/>
      <c r="AM49" s="143"/>
      <c r="AN49" s="142">
        <v>5</v>
      </c>
      <c r="AO49" s="143"/>
      <c r="AP49" s="143"/>
      <c r="AQ49" s="143"/>
      <c r="AR49" s="348"/>
    </row>
    <row r="50" spans="1:44" ht="12.95" customHeight="1" x14ac:dyDescent="0.25">
      <c r="A50" s="188">
        <f>A48+1</f>
        <v>114</v>
      </c>
      <c r="B50" s="189"/>
      <c r="C50" s="158" t="str">
        <f>"Summe
Zeile "&amp;A46&amp;" und Zeile "&amp;A48</f>
        <v>Summe
Zeile 112 und Zeile 113</v>
      </c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60"/>
      <c r="O50" s="145">
        <f>SUM(O46:S49)</f>
        <v>0</v>
      </c>
      <c r="P50" s="146"/>
      <c r="Q50" s="146"/>
      <c r="R50" s="146"/>
      <c r="S50" s="147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75">
        <f>MIN(O50,D22)</f>
        <v>0</v>
      </c>
      <c r="AE50" s="176"/>
      <c r="AF50" s="176"/>
      <c r="AG50" s="176"/>
      <c r="AH50" s="177"/>
      <c r="AI50" s="175">
        <f>O50-AD50</f>
        <v>0</v>
      </c>
      <c r="AJ50" s="176"/>
      <c r="AK50" s="176"/>
      <c r="AL50" s="176"/>
      <c r="AM50" s="177"/>
      <c r="AN50" s="169"/>
      <c r="AO50" s="169"/>
      <c r="AP50" s="169"/>
      <c r="AQ50" s="169"/>
      <c r="AR50" s="349"/>
    </row>
    <row r="51" spans="1:44" ht="12.95" customHeight="1" x14ac:dyDescent="0.25">
      <c r="A51" s="180"/>
      <c r="B51" s="181"/>
      <c r="C51" s="161"/>
      <c r="D51" s="162"/>
      <c r="E51" s="162"/>
      <c r="F51" s="162"/>
      <c r="G51" s="162"/>
      <c r="H51" s="162"/>
      <c r="I51" s="162"/>
      <c r="J51" s="162"/>
      <c r="K51" s="162"/>
      <c r="L51" s="162"/>
      <c r="M51" s="162"/>
      <c r="N51" s="163"/>
      <c r="O51" s="148"/>
      <c r="P51" s="149"/>
      <c r="Q51" s="149"/>
      <c r="R51" s="149"/>
      <c r="S51" s="150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48"/>
      <c r="AE51" s="149"/>
      <c r="AF51" s="149"/>
      <c r="AG51" s="149"/>
      <c r="AH51" s="150"/>
      <c r="AI51" s="148"/>
      <c r="AJ51" s="149"/>
      <c r="AK51" s="149"/>
      <c r="AL51" s="149"/>
      <c r="AM51" s="150"/>
      <c r="AN51" s="169"/>
      <c r="AO51" s="169"/>
      <c r="AP51" s="169"/>
      <c r="AQ51" s="169"/>
      <c r="AR51" s="349"/>
    </row>
    <row r="52" spans="1:44" ht="12.95" customHeight="1" x14ac:dyDescent="0.25">
      <c r="A52" s="188">
        <f>A50+1</f>
        <v>115</v>
      </c>
      <c r="B52" s="189"/>
      <c r="C52" s="158" t="s">
        <v>19</v>
      </c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2"/>
      <c r="O52" s="175">
        <f>Ergänzungsblatt!AM49</f>
        <v>0</v>
      </c>
      <c r="P52" s="176"/>
      <c r="Q52" s="176"/>
      <c r="R52" s="176"/>
      <c r="S52" s="177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75">
        <f>O52</f>
        <v>0</v>
      </c>
      <c r="AO52" s="176"/>
      <c r="AP52" s="176"/>
      <c r="AQ52" s="176"/>
      <c r="AR52" s="220"/>
    </row>
    <row r="53" spans="1:44" ht="12.95" customHeight="1" x14ac:dyDescent="0.25">
      <c r="A53" s="180"/>
      <c r="B53" s="181"/>
      <c r="C53" s="126"/>
      <c r="D53" s="127"/>
      <c r="E53" s="127"/>
      <c r="F53" s="127"/>
      <c r="G53" s="127"/>
      <c r="H53" s="127"/>
      <c r="I53" s="127"/>
      <c r="J53" s="127"/>
      <c r="K53" s="127"/>
      <c r="L53" s="127"/>
      <c r="M53" s="127"/>
      <c r="N53" s="190"/>
      <c r="O53" s="148"/>
      <c r="P53" s="149"/>
      <c r="Q53" s="149"/>
      <c r="R53" s="149"/>
      <c r="S53" s="150"/>
      <c r="T53" s="169"/>
      <c r="U53" s="169"/>
      <c r="V53" s="169"/>
      <c r="W53" s="169"/>
      <c r="X53" s="169"/>
      <c r="Y53" s="169"/>
      <c r="Z53" s="169"/>
      <c r="AA53" s="169"/>
      <c r="AB53" s="169"/>
      <c r="AC53" s="169"/>
      <c r="AD53" s="169"/>
      <c r="AE53" s="169"/>
      <c r="AF53" s="169"/>
      <c r="AG53" s="169"/>
      <c r="AH53" s="169"/>
      <c r="AI53" s="169"/>
      <c r="AJ53" s="169"/>
      <c r="AK53" s="169"/>
      <c r="AL53" s="169"/>
      <c r="AM53" s="169"/>
      <c r="AN53" s="148"/>
      <c r="AO53" s="149"/>
      <c r="AP53" s="149"/>
      <c r="AQ53" s="149"/>
      <c r="AR53" s="221"/>
    </row>
    <row r="54" spans="1:44" ht="12.95" customHeight="1" x14ac:dyDescent="0.25">
      <c r="A54" s="188">
        <f>A52+1</f>
        <v>116</v>
      </c>
      <c r="B54" s="189"/>
      <c r="C54" s="158" t="s">
        <v>29</v>
      </c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2"/>
      <c r="T54" s="151">
        <f>SUM(Y54:AR55)</f>
        <v>0</v>
      </c>
      <c r="U54" s="151"/>
      <c r="V54" s="151"/>
      <c r="W54" s="151"/>
      <c r="X54" s="151"/>
      <c r="Y54" s="182"/>
      <c r="Z54" s="183"/>
      <c r="AA54" s="183"/>
      <c r="AB54" s="183"/>
      <c r="AC54" s="184"/>
      <c r="AD54" s="151">
        <f>AD50</f>
        <v>0</v>
      </c>
      <c r="AE54" s="151"/>
      <c r="AF54" s="151"/>
      <c r="AG54" s="151"/>
      <c r="AH54" s="151"/>
      <c r="AI54" s="151">
        <f>AI50</f>
        <v>0</v>
      </c>
      <c r="AJ54" s="151"/>
      <c r="AK54" s="151"/>
      <c r="AL54" s="151"/>
      <c r="AM54" s="151"/>
      <c r="AN54" s="151">
        <f>AN52</f>
        <v>0</v>
      </c>
      <c r="AO54" s="151"/>
      <c r="AP54" s="151"/>
      <c r="AQ54" s="151"/>
      <c r="AR54" s="167"/>
    </row>
    <row r="55" spans="1:44" ht="12.95" customHeight="1" x14ac:dyDescent="0.25">
      <c r="A55" s="180"/>
      <c r="B55" s="181"/>
      <c r="C55" s="126"/>
      <c r="D55" s="127"/>
      <c r="E55" s="127"/>
      <c r="F55" s="127"/>
      <c r="G55" s="127"/>
      <c r="H55" s="127"/>
      <c r="I55" s="127"/>
      <c r="J55" s="127"/>
      <c r="K55" s="127"/>
      <c r="L55" s="127"/>
      <c r="M55" s="127"/>
      <c r="N55" s="127"/>
      <c r="O55" s="127"/>
      <c r="P55" s="127"/>
      <c r="Q55" s="127"/>
      <c r="R55" s="127"/>
      <c r="S55" s="190"/>
      <c r="T55" s="152"/>
      <c r="U55" s="152"/>
      <c r="V55" s="152"/>
      <c r="W55" s="152"/>
      <c r="X55" s="152"/>
      <c r="Y55" s="185"/>
      <c r="Z55" s="186"/>
      <c r="AA55" s="186"/>
      <c r="AB55" s="186"/>
      <c r="AC55" s="187"/>
      <c r="AD55" s="152"/>
      <c r="AE55" s="152"/>
      <c r="AF55" s="152"/>
      <c r="AG55" s="152"/>
      <c r="AH55" s="152"/>
      <c r="AI55" s="152"/>
      <c r="AJ55" s="152"/>
      <c r="AK55" s="152"/>
      <c r="AL55" s="152"/>
      <c r="AM55" s="152"/>
      <c r="AN55" s="152"/>
      <c r="AO55" s="152"/>
      <c r="AP55" s="152"/>
      <c r="AQ55" s="152"/>
      <c r="AR55" s="168"/>
    </row>
    <row r="56" spans="1:44" ht="12.95" customHeight="1" x14ac:dyDescent="0.25">
      <c r="A56" s="188">
        <f>A54+1</f>
        <v>117</v>
      </c>
      <c r="B56" s="189"/>
      <c r="C56" s="153" t="s">
        <v>45</v>
      </c>
      <c r="D56" s="154"/>
      <c r="E56" s="154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P56" s="154"/>
      <c r="Q56" s="154"/>
      <c r="R56" s="154"/>
      <c r="S56" s="155"/>
      <c r="T56" s="197">
        <v>1</v>
      </c>
      <c r="U56" s="198"/>
      <c r="V56" s="198"/>
      <c r="W56" s="198"/>
      <c r="X56" s="199"/>
      <c r="Y56" s="203">
        <f>IF(T54=0,,Y54/T54*100)</f>
        <v>0</v>
      </c>
      <c r="Z56" s="204"/>
      <c r="AA56" s="204"/>
      <c r="AB56" s="204"/>
      <c r="AC56" s="205"/>
      <c r="AD56" s="170">
        <f>IF(T54=0,,AD54/T54*100)</f>
        <v>0</v>
      </c>
      <c r="AE56" s="170"/>
      <c r="AF56" s="170"/>
      <c r="AG56" s="170"/>
      <c r="AH56" s="170"/>
      <c r="AI56" s="170">
        <f>IF(T54=0,,AI54/T54*100)</f>
        <v>0</v>
      </c>
      <c r="AJ56" s="170"/>
      <c r="AK56" s="170"/>
      <c r="AL56" s="170"/>
      <c r="AM56" s="170"/>
      <c r="AN56" s="170">
        <f>IF(T54=0,,AN54/T54*100)</f>
        <v>0</v>
      </c>
      <c r="AO56" s="170"/>
      <c r="AP56" s="170"/>
      <c r="AQ56" s="170"/>
      <c r="AR56" s="237"/>
    </row>
    <row r="57" spans="1:44" ht="12.95" customHeight="1" x14ac:dyDescent="0.25">
      <c r="A57" s="180"/>
      <c r="B57" s="181"/>
      <c r="C57" s="126" t="s">
        <v>46</v>
      </c>
      <c r="D57" s="127"/>
      <c r="E57" s="127"/>
      <c r="F57" s="127"/>
      <c r="G57" s="127"/>
      <c r="H57" s="127"/>
      <c r="I57" s="121" t="str">
        <f>" (siehe Zeile "&amp;A54&amp;")"</f>
        <v xml:space="preserve"> (siehe Zeile 116)</v>
      </c>
      <c r="J57" s="38"/>
      <c r="K57" s="38"/>
      <c r="L57" s="38"/>
      <c r="M57" s="38"/>
      <c r="N57" s="38"/>
      <c r="O57" s="38"/>
      <c r="P57" s="38"/>
      <c r="Q57" s="38"/>
      <c r="R57" s="38"/>
      <c r="S57" s="39"/>
      <c r="T57" s="200"/>
      <c r="U57" s="201"/>
      <c r="V57" s="201"/>
      <c r="W57" s="201"/>
      <c r="X57" s="202"/>
      <c r="Y57" s="206"/>
      <c r="Z57" s="207"/>
      <c r="AA57" s="207"/>
      <c r="AB57" s="207"/>
      <c r="AC57" s="208"/>
      <c r="AD57" s="171"/>
      <c r="AE57" s="171"/>
      <c r="AF57" s="171"/>
      <c r="AG57" s="171"/>
      <c r="AH57" s="171"/>
      <c r="AI57" s="171"/>
      <c r="AJ57" s="171"/>
      <c r="AK57" s="171"/>
      <c r="AL57" s="171"/>
      <c r="AM57" s="171"/>
      <c r="AN57" s="171"/>
      <c r="AO57" s="171"/>
      <c r="AP57" s="171"/>
      <c r="AQ57" s="171"/>
      <c r="AR57" s="238"/>
    </row>
    <row r="58" spans="1:44" ht="12.95" customHeight="1" x14ac:dyDescent="0.25">
      <c r="A58" s="188">
        <f>A56+1</f>
        <v>118</v>
      </c>
      <c r="B58" s="189"/>
      <c r="C58" s="158" t="s">
        <v>30</v>
      </c>
      <c r="D58" s="159"/>
      <c r="E58" s="159"/>
      <c r="F58" s="159"/>
      <c r="G58" s="159"/>
      <c r="H58" s="159"/>
      <c r="I58" s="159"/>
      <c r="J58" s="159"/>
      <c r="K58" s="159"/>
      <c r="L58" s="159"/>
      <c r="M58" s="159"/>
      <c r="N58" s="159"/>
      <c r="O58" s="159"/>
      <c r="P58" s="159"/>
      <c r="Q58" s="159"/>
      <c r="R58" s="159"/>
      <c r="S58" s="160"/>
      <c r="T58" s="151">
        <f>Y40*T56</f>
        <v>0</v>
      </c>
      <c r="U58" s="151"/>
      <c r="V58" s="151"/>
      <c r="W58" s="151"/>
      <c r="X58" s="151"/>
      <c r="Y58" s="151">
        <f>T58*Y56/100</f>
        <v>0</v>
      </c>
      <c r="Z58" s="151"/>
      <c r="AA58" s="151"/>
      <c r="AB58" s="151"/>
      <c r="AC58" s="151"/>
      <c r="AD58" s="151">
        <f>T58*AD56/100</f>
        <v>0</v>
      </c>
      <c r="AE58" s="151"/>
      <c r="AF58" s="151"/>
      <c r="AG58" s="151"/>
      <c r="AH58" s="151"/>
      <c r="AI58" s="151">
        <f>T58*AI56/100</f>
        <v>0</v>
      </c>
      <c r="AJ58" s="151"/>
      <c r="AK58" s="151"/>
      <c r="AL58" s="151"/>
      <c r="AM58" s="151"/>
      <c r="AN58" s="151">
        <f>T58*AN56/100</f>
        <v>0</v>
      </c>
      <c r="AO58" s="151"/>
      <c r="AP58" s="151"/>
      <c r="AQ58" s="151"/>
      <c r="AR58" s="167"/>
    </row>
    <row r="59" spans="1:44" ht="12.95" customHeight="1" x14ac:dyDescent="0.25">
      <c r="A59" s="180"/>
      <c r="B59" s="181"/>
      <c r="C59" s="35" t="str">
        <f>"des Wj. "&amp;Administration!A53&amp;"/"&amp;Administration!C53&amp;" ("&amp;Administration!A53&amp;")"</f>
        <v>des Wj. 2017/2018 (2017)</v>
      </c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7"/>
      <c r="T59" s="152"/>
      <c r="U59" s="152"/>
      <c r="V59" s="152"/>
      <c r="W59" s="152"/>
      <c r="X59" s="152"/>
      <c r="Y59" s="152"/>
      <c r="Z59" s="152"/>
      <c r="AA59" s="152"/>
      <c r="AB59" s="152"/>
      <c r="AC59" s="152"/>
      <c r="AD59" s="152"/>
      <c r="AE59" s="152"/>
      <c r="AF59" s="152"/>
      <c r="AG59" s="152"/>
      <c r="AH59" s="152"/>
      <c r="AI59" s="152"/>
      <c r="AJ59" s="152"/>
      <c r="AK59" s="152"/>
      <c r="AL59" s="152"/>
      <c r="AM59" s="152"/>
      <c r="AN59" s="152"/>
      <c r="AO59" s="152"/>
      <c r="AP59" s="152"/>
      <c r="AQ59" s="152"/>
      <c r="AR59" s="168"/>
    </row>
    <row r="60" spans="1:44" ht="12.95" customHeight="1" x14ac:dyDescent="0.25">
      <c r="A60" s="188">
        <f>A58+1</f>
        <v>119</v>
      </c>
      <c r="B60" s="189"/>
      <c r="C60" s="158" t="str">
        <f>"Einkünfte aus außerordentlichen Holznutzungen des Wj. "&amp;Administration!A55&amp;"/"&amp;Administration!C55&amp;" ("&amp;Administration!A55&amp;"),
die auf das Kj. "&amp;Administration!A55&amp;" entfallen"</f>
        <v>Einkünfte aus außerordentlichen Holznutzungen des Wj. 2017/2018 (2017),
die auf das Kj. 2017 entfallen</v>
      </c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  <c r="W60" s="131"/>
      <c r="X60" s="131"/>
      <c r="Y60" s="131"/>
      <c r="Z60" s="131"/>
      <c r="AA60" s="131"/>
      <c r="AB60" s="131"/>
      <c r="AC60" s="132"/>
      <c r="AD60" s="138"/>
      <c r="AE60" s="138"/>
      <c r="AF60" s="138"/>
      <c r="AG60" s="138"/>
      <c r="AH60" s="138"/>
      <c r="AI60" s="182"/>
      <c r="AJ60" s="183"/>
      <c r="AK60" s="183"/>
      <c r="AL60" s="183"/>
      <c r="AM60" s="184"/>
      <c r="AN60" s="182"/>
      <c r="AO60" s="183"/>
      <c r="AP60" s="183"/>
      <c r="AQ60" s="183"/>
      <c r="AR60" s="313"/>
    </row>
    <row r="61" spans="1:44" ht="12.95" customHeight="1" x14ac:dyDescent="0.25">
      <c r="A61" s="180"/>
      <c r="B61" s="181"/>
      <c r="C61" s="126"/>
      <c r="D61" s="127"/>
      <c r="E61" s="127"/>
      <c r="F61" s="127"/>
      <c r="G61" s="127"/>
      <c r="H61" s="127"/>
      <c r="I61" s="127"/>
      <c r="J61" s="127"/>
      <c r="K61" s="127"/>
      <c r="L61" s="127"/>
      <c r="M61" s="127"/>
      <c r="N61" s="127"/>
      <c r="O61" s="127"/>
      <c r="P61" s="127"/>
      <c r="Q61" s="127"/>
      <c r="R61" s="127"/>
      <c r="S61" s="127"/>
      <c r="T61" s="127"/>
      <c r="U61" s="127"/>
      <c r="V61" s="127"/>
      <c r="W61" s="127"/>
      <c r="X61" s="127"/>
      <c r="Y61" s="127"/>
      <c r="Z61" s="127"/>
      <c r="AA61" s="127"/>
      <c r="AB61" s="127"/>
      <c r="AC61" s="190"/>
      <c r="AD61" s="144"/>
      <c r="AE61" s="144"/>
      <c r="AF61" s="144"/>
      <c r="AG61" s="144"/>
      <c r="AH61" s="144"/>
      <c r="AI61" s="185"/>
      <c r="AJ61" s="186"/>
      <c r="AK61" s="186"/>
      <c r="AL61" s="186"/>
      <c r="AM61" s="187"/>
      <c r="AN61" s="185"/>
      <c r="AO61" s="186"/>
      <c r="AP61" s="186"/>
      <c r="AQ61" s="186"/>
      <c r="AR61" s="314"/>
    </row>
    <row r="62" spans="1:44" ht="12.95" customHeight="1" x14ac:dyDescent="0.25">
      <c r="A62" s="188">
        <f>A60+1</f>
        <v>120</v>
      </c>
      <c r="B62" s="189"/>
      <c r="C62" s="158" t="str">
        <f>"Einkünfte aus außerordentlichen Holznutzungen des Wj. "&amp;Administration!A57&amp;"/"&amp;Administration!C57&amp;",
die auf das Kj. "&amp;Administration!C57&amp;" entfallen"</f>
        <v>Einkünfte aus außerordentlichen Holznutzungen des Wj. 2016/2017,
die auf das Kj. 2017 entfallen</v>
      </c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  <c r="W62" s="131"/>
      <c r="X62" s="131"/>
      <c r="Y62" s="131"/>
      <c r="Z62" s="131"/>
      <c r="AA62" s="131"/>
      <c r="AB62" s="131"/>
      <c r="AC62" s="132"/>
      <c r="AD62" s="138"/>
      <c r="AE62" s="138"/>
      <c r="AF62" s="138"/>
      <c r="AG62" s="138"/>
      <c r="AH62" s="138"/>
      <c r="AI62" s="138"/>
      <c r="AJ62" s="138"/>
      <c r="AK62" s="138"/>
      <c r="AL62" s="138"/>
      <c r="AM62" s="138"/>
      <c r="AN62" s="138"/>
      <c r="AO62" s="138"/>
      <c r="AP62" s="138"/>
      <c r="AQ62" s="138"/>
      <c r="AR62" s="139"/>
    </row>
    <row r="63" spans="1:44" ht="12.95" customHeight="1" x14ac:dyDescent="0.25">
      <c r="A63" s="180"/>
      <c r="B63" s="181"/>
      <c r="C63" s="126"/>
      <c r="D63" s="127"/>
      <c r="E63" s="127"/>
      <c r="F63" s="127"/>
      <c r="G63" s="127"/>
      <c r="H63" s="127"/>
      <c r="I63" s="127"/>
      <c r="J63" s="127"/>
      <c r="K63" s="127"/>
      <c r="L63" s="127"/>
      <c r="M63" s="127"/>
      <c r="N63" s="127"/>
      <c r="O63" s="127"/>
      <c r="P63" s="127"/>
      <c r="Q63" s="127"/>
      <c r="R63" s="127"/>
      <c r="S63" s="127"/>
      <c r="T63" s="127"/>
      <c r="U63" s="127"/>
      <c r="V63" s="127"/>
      <c r="W63" s="127"/>
      <c r="X63" s="127"/>
      <c r="Y63" s="127"/>
      <c r="Z63" s="127"/>
      <c r="AA63" s="127"/>
      <c r="AB63" s="127"/>
      <c r="AC63" s="190"/>
      <c r="AD63" s="140"/>
      <c r="AE63" s="140"/>
      <c r="AF63" s="140"/>
      <c r="AG63" s="140"/>
      <c r="AH63" s="140"/>
      <c r="AI63" s="140"/>
      <c r="AJ63" s="140"/>
      <c r="AK63" s="140"/>
      <c r="AL63" s="140"/>
      <c r="AM63" s="140"/>
      <c r="AN63" s="140"/>
      <c r="AO63" s="140"/>
      <c r="AP63" s="140"/>
      <c r="AQ63" s="140"/>
      <c r="AR63" s="141"/>
    </row>
    <row r="64" spans="1:44" ht="12.95" customHeight="1" x14ac:dyDescent="0.25">
      <c r="A64" s="188">
        <f>A62+1</f>
        <v>121</v>
      </c>
      <c r="B64" s="189"/>
      <c r="C64" s="130" t="str">
        <f>"Einkünfte aus außerordentlichen Holznutzungen im Kj. "&amp;Administration!A59</f>
        <v>Einkünfte aus außerordentlichen Holznutzungen im Kj. 2017</v>
      </c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131"/>
      <c r="T64" s="131"/>
      <c r="U64" s="131"/>
      <c r="V64" s="131"/>
      <c r="W64" s="131"/>
      <c r="X64" s="131"/>
      <c r="Y64" s="131"/>
      <c r="Z64" s="131"/>
      <c r="AA64" s="131"/>
      <c r="AB64" s="131"/>
      <c r="AC64" s="132"/>
      <c r="AD64" s="309">
        <f>AD60+AD62</f>
        <v>0</v>
      </c>
      <c r="AE64" s="309"/>
      <c r="AF64" s="309"/>
      <c r="AG64" s="309"/>
      <c r="AH64" s="309"/>
      <c r="AI64" s="309">
        <f>AI60+AI62</f>
        <v>0</v>
      </c>
      <c r="AJ64" s="309"/>
      <c r="AK64" s="309"/>
      <c r="AL64" s="309"/>
      <c r="AM64" s="309"/>
      <c r="AN64" s="309">
        <f>AN60+AN62</f>
        <v>0</v>
      </c>
      <c r="AO64" s="309"/>
      <c r="AP64" s="309"/>
      <c r="AQ64" s="309"/>
      <c r="AR64" s="310"/>
    </row>
    <row r="65" spans="1:44" ht="12.75" customHeight="1" x14ac:dyDescent="0.25">
      <c r="A65" s="222"/>
      <c r="B65" s="223"/>
      <c r="C65" s="133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34"/>
      <c r="S65" s="134"/>
      <c r="T65" s="134"/>
      <c r="U65" s="134"/>
      <c r="V65" s="134"/>
      <c r="W65" s="134"/>
      <c r="X65" s="134"/>
      <c r="Y65" s="134"/>
      <c r="Z65" s="134"/>
      <c r="AA65" s="134"/>
      <c r="AB65" s="134"/>
      <c r="AC65" s="135"/>
      <c r="AD65" s="311"/>
      <c r="AE65" s="311"/>
      <c r="AF65" s="311"/>
      <c r="AG65" s="311"/>
      <c r="AH65" s="311"/>
      <c r="AI65" s="311"/>
      <c r="AJ65" s="311"/>
      <c r="AK65" s="311"/>
      <c r="AL65" s="311"/>
      <c r="AM65" s="311"/>
      <c r="AN65" s="311"/>
      <c r="AO65" s="311"/>
      <c r="AP65" s="311"/>
      <c r="AQ65" s="311"/>
      <c r="AR65" s="312"/>
    </row>
    <row r="66" spans="1:44" ht="6.75" customHeight="1" x14ac:dyDescent="0.25">
      <c r="A66" s="48"/>
      <c r="B66" s="48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  <c r="AP66" s="47"/>
      <c r="AQ66" s="47"/>
      <c r="AR66" s="47"/>
    </row>
    <row r="67" spans="1:44" ht="6.75" customHeight="1" x14ac:dyDescent="0.25">
      <c r="A67" s="48"/>
      <c r="B67" s="48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</row>
    <row r="68" spans="1:44" ht="6.75" customHeight="1" x14ac:dyDescent="0.25"/>
    <row r="69" spans="1:44" s="5" customFormat="1" ht="12.75" customHeight="1" x14ac:dyDescent="0.2">
      <c r="A69" s="230" t="str">
        <f>IF(Administration!AN36&gt;0,"Es folgen "&amp;Administration!AN36&amp;" Prüf-/Fehlerhinweise.","")</f>
        <v/>
      </c>
      <c r="B69" s="230"/>
      <c r="C69" s="230"/>
      <c r="D69" s="230"/>
      <c r="E69" s="230"/>
      <c r="F69" s="230"/>
      <c r="G69" s="230"/>
      <c r="H69" s="230"/>
      <c r="I69" s="230"/>
      <c r="J69" s="230"/>
      <c r="K69" s="230"/>
      <c r="L69" s="230"/>
      <c r="M69" s="230"/>
      <c r="N69" s="230"/>
      <c r="O69" s="230"/>
      <c r="P69" s="230"/>
      <c r="Q69" s="230"/>
      <c r="R69" s="230"/>
      <c r="S69" s="230"/>
      <c r="T69" s="230"/>
      <c r="U69" s="230"/>
      <c r="V69" s="230"/>
      <c r="W69" s="230"/>
      <c r="X69" s="230"/>
      <c r="Y69" s="230"/>
      <c r="Z69" s="230"/>
      <c r="AA69" s="230"/>
      <c r="AB69" s="230"/>
      <c r="AC69" s="230"/>
      <c r="AD69" s="230"/>
      <c r="AE69" s="230"/>
      <c r="AF69" s="230"/>
      <c r="AG69" s="230"/>
      <c r="AH69" s="230"/>
      <c r="AI69" s="230"/>
      <c r="AJ69" s="230"/>
      <c r="AK69" s="230"/>
      <c r="AL69" s="230"/>
      <c r="AM69" s="230"/>
      <c r="AN69" s="230"/>
      <c r="AO69" s="230"/>
      <c r="AP69" s="230"/>
      <c r="AQ69" s="230"/>
      <c r="AR69" s="230"/>
    </row>
    <row r="70" spans="1:44" s="5" customFormat="1" ht="6.75" customHeight="1" x14ac:dyDescent="0.25"/>
    <row r="71" spans="1:44" ht="12.95" hidden="1" customHeight="1" x14ac:dyDescent="0.25">
      <c r="A71" s="315">
        <f>A64+1</f>
        <v>122</v>
      </c>
      <c r="B71" s="316"/>
      <c r="C71" s="319" t="str">
        <f>"Einkünfte i. S. d. § 34b Abs. 3 Nr. 1 i. V. m. Abs. 1 Nr. 1 EStG   a. F.  des Wj. "&amp;Administration!A57&amp;"/"&amp;Administration!C57&amp;", die auf das Kj. "&amp;Administration!C57&amp;" entfallen"</f>
        <v>Einkünfte i. S. d. § 34b Abs. 3 Nr. 1 i. V. m. Abs. 1 Nr. 1 EStG   a. F.  des Wj. 2016/2017, die auf das Kj. 2017 entfallen</v>
      </c>
      <c r="D71" s="320"/>
      <c r="E71" s="320"/>
      <c r="F71" s="320"/>
      <c r="G71" s="320"/>
      <c r="H71" s="320"/>
      <c r="I71" s="320"/>
      <c r="J71" s="320"/>
      <c r="K71" s="320"/>
      <c r="L71" s="320"/>
      <c r="M71" s="320"/>
      <c r="N71" s="320"/>
      <c r="O71" s="320"/>
      <c r="P71" s="320"/>
      <c r="Q71" s="320"/>
      <c r="R71" s="320"/>
      <c r="S71" s="320"/>
      <c r="T71" s="320"/>
      <c r="U71" s="320"/>
      <c r="V71" s="320"/>
      <c r="W71" s="78" t="s">
        <v>61</v>
      </c>
      <c r="X71" s="79"/>
      <c r="Y71" s="79"/>
      <c r="Z71" s="79"/>
      <c r="AA71" s="79"/>
      <c r="AB71" s="79"/>
      <c r="AC71" s="79"/>
      <c r="AD71" s="78" t="s">
        <v>71</v>
      </c>
      <c r="AE71" s="80"/>
      <c r="AF71" s="80"/>
      <c r="AG71" s="80"/>
      <c r="AH71" s="80"/>
      <c r="AI71" s="80"/>
      <c r="AJ71" s="81"/>
      <c r="AK71" s="81" t="s">
        <v>64</v>
      </c>
      <c r="AL71" s="80"/>
      <c r="AM71" s="82"/>
      <c r="AN71" s="323"/>
      <c r="AO71" s="324"/>
      <c r="AP71" s="324"/>
      <c r="AQ71" s="324"/>
      <c r="AR71" s="325"/>
    </row>
    <row r="72" spans="1:44" ht="12.95" hidden="1" customHeight="1" x14ac:dyDescent="0.25">
      <c r="A72" s="317"/>
      <c r="B72" s="318"/>
      <c r="C72" s="321"/>
      <c r="D72" s="322"/>
      <c r="E72" s="322"/>
      <c r="F72" s="322"/>
      <c r="G72" s="322"/>
      <c r="H72" s="322"/>
      <c r="I72" s="322"/>
      <c r="J72" s="322"/>
      <c r="K72" s="322"/>
      <c r="L72" s="322"/>
      <c r="M72" s="322"/>
      <c r="N72" s="322"/>
      <c r="O72" s="322"/>
      <c r="P72" s="322"/>
      <c r="Q72" s="322"/>
      <c r="R72" s="322"/>
      <c r="S72" s="322"/>
      <c r="T72" s="322"/>
      <c r="U72" s="322"/>
      <c r="V72" s="322"/>
      <c r="W72" s="83" t="s">
        <v>72</v>
      </c>
      <c r="X72" s="84"/>
      <c r="Y72" s="84"/>
      <c r="Z72" s="84"/>
      <c r="AA72" s="84"/>
      <c r="AB72" s="84"/>
      <c r="AC72" s="84"/>
      <c r="AD72" s="85" t="s">
        <v>73</v>
      </c>
      <c r="AE72" s="84"/>
      <c r="AF72" s="86"/>
      <c r="AG72" s="87"/>
      <c r="AH72" s="88" t="s">
        <v>62</v>
      </c>
      <c r="AI72" s="86"/>
      <c r="AJ72" s="88"/>
      <c r="AK72" s="88" t="s">
        <v>63</v>
      </c>
      <c r="AL72" s="86"/>
      <c r="AM72" s="89"/>
      <c r="AN72" s="326"/>
      <c r="AO72" s="327"/>
      <c r="AP72" s="327"/>
      <c r="AQ72" s="327"/>
      <c r="AR72" s="328"/>
    </row>
    <row r="73" spans="1:44" ht="12.95" customHeight="1" x14ac:dyDescent="0.25">
      <c r="A73" s="289">
        <f>A64+1</f>
        <v>122</v>
      </c>
      <c r="B73" s="290"/>
      <c r="C73" s="122" t="str">
        <f>"Übertrag aus Zeile "&amp;A64&amp;" Spalte 3"</f>
        <v>Übertrag aus Zeile 121 Spalte 3</v>
      </c>
      <c r="D73" s="123"/>
      <c r="E73" s="123"/>
      <c r="F73" s="123"/>
      <c r="G73" s="123"/>
      <c r="H73" s="123"/>
      <c r="I73" s="123"/>
      <c r="J73" s="123"/>
      <c r="K73" s="123"/>
      <c r="L73" s="123"/>
      <c r="M73" s="123"/>
      <c r="N73" s="43"/>
      <c r="O73" s="90"/>
      <c r="P73" s="90"/>
      <c r="Q73" s="90"/>
      <c r="R73" s="90"/>
      <c r="S73" s="90"/>
      <c r="T73" s="90"/>
      <c r="U73" s="90"/>
      <c r="V73" s="90"/>
      <c r="W73" s="61" t="s">
        <v>61</v>
      </c>
      <c r="X73" s="43"/>
      <c r="Y73" s="43"/>
      <c r="Z73" s="43"/>
      <c r="AA73" s="43"/>
      <c r="AB73" s="43"/>
      <c r="AC73" s="43"/>
      <c r="AD73" s="61" t="s">
        <v>71</v>
      </c>
      <c r="AE73" s="50"/>
      <c r="AF73" s="50"/>
      <c r="AG73" s="50"/>
      <c r="AH73" s="50"/>
      <c r="AI73" s="50"/>
      <c r="AJ73" s="51"/>
      <c r="AK73" s="51" t="s">
        <v>65</v>
      </c>
      <c r="AL73" s="50"/>
      <c r="AM73" s="52"/>
      <c r="AN73" s="214">
        <f>AD64</f>
        <v>0</v>
      </c>
      <c r="AO73" s="215"/>
      <c r="AP73" s="215"/>
      <c r="AQ73" s="215"/>
      <c r="AR73" s="216"/>
    </row>
    <row r="74" spans="1:44" ht="12.95" customHeight="1" x14ac:dyDescent="0.25">
      <c r="A74" s="180"/>
      <c r="B74" s="181"/>
      <c r="C74" s="124"/>
      <c r="D74" s="125"/>
      <c r="E74" s="125"/>
      <c r="F74" s="125"/>
      <c r="G74" s="125"/>
      <c r="H74" s="125"/>
      <c r="I74" s="125"/>
      <c r="J74" s="125"/>
      <c r="K74" s="125"/>
      <c r="L74" s="125"/>
      <c r="M74" s="125"/>
      <c r="N74" s="41"/>
      <c r="O74" s="75"/>
      <c r="P74" s="75"/>
      <c r="Q74" s="75"/>
      <c r="R74" s="75"/>
      <c r="S74" s="75"/>
      <c r="T74" s="75"/>
      <c r="U74" s="75"/>
      <c r="V74" s="75"/>
      <c r="W74" s="62" t="s">
        <v>72</v>
      </c>
      <c r="X74" s="41"/>
      <c r="Y74" s="41"/>
      <c r="Z74" s="41"/>
      <c r="AA74" s="41"/>
      <c r="AB74" s="41"/>
      <c r="AC74" s="41"/>
      <c r="AD74" s="63" t="s">
        <v>73</v>
      </c>
      <c r="AE74" s="41"/>
      <c r="AF74" s="53"/>
      <c r="AG74" s="64"/>
      <c r="AH74" s="54" t="s">
        <v>62</v>
      </c>
      <c r="AI74" s="53"/>
      <c r="AJ74" s="54"/>
      <c r="AK74" s="54" t="s">
        <v>66</v>
      </c>
      <c r="AL74" s="53"/>
      <c r="AM74" s="55"/>
      <c r="AN74" s="217"/>
      <c r="AO74" s="218"/>
      <c r="AP74" s="218"/>
      <c r="AQ74" s="218"/>
      <c r="AR74" s="219"/>
    </row>
    <row r="75" spans="1:44" ht="12.95" customHeight="1" x14ac:dyDescent="0.25">
      <c r="A75" s="188">
        <f>A73+1</f>
        <v>123</v>
      </c>
      <c r="B75" s="189"/>
      <c r="C75" s="126" t="str">
        <f>"Übertrag aus Zeile "&amp;A64&amp;" Spalte 4"</f>
        <v>Übertrag aus Zeile 121 Spalte 4</v>
      </c>
      <c r="D75" s="127"/>
      <c r="E75" s="127"/>
      <c r="F75" s="127"/>
      <c r="G75" s="127"/>
      <c r="H75" s="127"/>
      <c r="I75" s="127"/>
      <c r="J75" s="127"/>
      <c r="K75" s="127"/>
      <c r="L75" s="127"/>
      <c r="M75" s="127"/>
      <c r="N75" s="44"/>
      <c r="O75" s="76"/>
      <c r="P75" s="76"/>
      <c r="Q75" s="76"/>
      <c r="R75" s="76"/>
      <c r="S75" s="76"/>
      <c r="T75" s="76"/>
      <c r="U75" s="76"/>
      <c r="V75" s="76"/>
      <c r="W75" s="65" t="s">
        <v>61</v>
      </c>
      <c r="X75" s="44"/>
      <c r="Y75" s="44"/>
      <c r="Z75" s="44"/>
      <c r="AA75" s="44"/>
      <c r="AB75" s="44"/>
      <c r="AC75" s="44"/>
      <c r="AD75" s="65" t="s">
        <v>71</v>
      </c>
      <c r="AE75" s="56"/>
      <c r="AF75" s="56"/>
      <c r="AG75" s="56"/>
      <c r="AH75" s="56"/>
      <c r="AI75" s="56"/>
      <c r="AJ75" s="59"/>
      <c r="AK75" s="59" t="s">
        <v>67</v>
      </c>
      <c r="AL75" s="56"/>
      <c r="AM75" s="57"/>
      <c r="AN75" s="231">
        <f>AI64</f>
        <v>0</v>
      </c>
      <c r="AO75" s="232"/>
      <c r="AP75" s="232"/>
      <c r="AQ75" s="232"/>
      <c r="AR75" s="233"/>
    </row>
    <row r="76" spans="1:44" ht="12.95" customHeight="1" x14ac:dyDescent="0.25">
      <c r="A76" s="180"/>
      <c r="B76" s="181"/>
      <c r="C76" s="124"/>
      <c r="D76" s="125"/>
      <c r="E76" s="125"/>
      <c r="F76" s="125"/>
      <c r="G76" s="125"/>
      <c r="H76" s="125"/>
      <c r="I76" s="125"/>
      <c r="J76" s="125"/>
      <c r="K76" s="125"/>
      <c r="L76" s="125"/>
      <c r="M76" s="125"/>
      <c r="N76" s="41"/>
      <c r="O76" s="75"/>
      <c r="P76" s="75"/>
      <c r="Q76" s="75"/>
      <c r="R76" s="75"/>
      <c r="S76" s="75"/>
      <c r="T76" s="75"/>
      <c r="U76" s="75"/>
      <c r="V76" s="75"/>
      <c r="W76" s="62" t="s">
        <v>72</v>
      </c>
      <c r="X76" s="41"/>
      <c r="Y76" s="41"/>
      <c r="Z76" s="41"/>
      <c r="AA76" s="41"/>
      <c r="AB76" s="41"/>
      <c r="AC76" s="41"/>
      <c r="AD76" s="63" t="s">
        <v>73</v>
      </c>
      <c r="AE76" s="41"/>
      <c r="AF76" s="53"/>
      <c r="AG76" s="64"/>
      <c r="AH76" s="54" t="s">
        <v>62</v>
      </c>
      <c r="AI76" s="53"/>
      <c r="AJ76" s="54"/>
      <c r="AK76" s="54" t="s">
        <v>68</v>
      </c>
      <c r="AL76" s="53"/>
      <c r="AM76" s="55"/>
      <c r="AN76" s="217"/>
      <c r="AO76" s="218"/>
      <c r="AP76" s="218"/>
      <c r="AQ76" s="218"/>
      <c r="AR76" s="219"/>
    </row>
    <row r="77" spans="1:44" ht="12.95" customHeight="1" x14ac:dyDescent="0.25">
      <c r="A77" s="188">
        <f>A75+1</f>
        <v>124</v>
      </c>
      <c r="B77" s="189"/>
      <c r="C77" s="124" t="str">
        <f>"Übertrag aus Zeile "&amp;A64&amp;" Spalte 5"</f>
        <v>Übertrag aus Zeile 121 Spalte 5</v>
      </c>
      <c r="D77" s="125"/>
      <c r="E77" s="125"/>
      <c r="F77" s="125"/>
      <c r="G77" s="125"/>
      <c r="H77" s="125"/>
      <c r="I77" s="125"/>
      <c r="J77" s="125"/>
      <c r="K77" s="125"/>
      <c r="L77" s="125"/>
      <c r="M77" s="125"/>
      <c r="N77" s="45"/>
      <c r="O77" s="15"/>
      <c r="P77" s="15"/>
      <c r="Q77" s="15"/>
      <c r="R77" s="15"/>
      <c r="S77" s="15"/>
      <c r="T77" s="15"/>
      <c r="U77" s="15"/>
      <c r="V77" s="15"/>
      <c r="W77" s="65" t="s">
        <v>61</v>
      </c>
      <c r="X77" s="44"/>
      <c r="Y77" s="44"/>
      <c r="Z77" s="44"/>
      <c r="AA77" s="44"/>
      <c r="AB77" s="44"/>
      <c r="AC77" s="44"/>
      <c r="AD77" s="65" t="s">
        <v>71</v>
      </c>
      <c r="AE77" s="56"/>
      <c r="AF77" s="56"/>
      <c r="AG77" s="56"/>
      <c r="AH77" s="56"/>
      <c r="AI77" s="56"/>
      <c r="AJ77" s="59"/>
      <c r="AK77" s="59" t="s">
        <v>69</v>
      </c>
      <c r="AL77" s="56"/>
      <c r="AM77" s="57"/>
      <c r="AN77" s="231">
        <f>AN64</f>
        <v>0</v>
      </c>
      <c r="AO77" s="232"/>
      <c r="AP77" s="232"/>
      <c r="AQ77" s="232"/>
      <c r="AR77" s="233"/>
    </row>
    <row r="78" spans="1:44" ht="12.95" customHeight="1" x14ac:dyDescent="0.25">
      <c r="A78" s="222"/>
      <c r="B78" s="223"/>
      <c r="C78" s="128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42"/>
      <c r="O78" s="77"/>
      <c r="P78" s="77"/>
      <c r="Q78" s="77"/>
      <c r="R78" s="77"/>
      <c r="S78" s="77"/>
      <c r="T78" s="77"/>
      <c r="U78" s="77"/>
      <c r="V78" s="77"/>
      <c r="W78" s="66" t="s">
        <v>72</v>
      </c>
      <c r="X78" s="42"/>
      <c r="Y78" s="42"/>
      <c r="Z78" s="42"/>
      <c r="AA78" s="42"/>
      <c r="AB78" s="42"/>
      <c r="AC78" s="42"/>
      <c r="AD78" s="67" t="s">
        <v>73</v>
      </c>
      <c r="AE78" s="42"/>
      <c r="AF78" s="58"/>
      <c r="AG78" s="68"/>
      <c r="AH78" s="60" t="s">
        <v>62</v>
      </c>
      <c r="AI78" s="58"/>
      <c r="AJ78" s="60"/>
      <c r="AK78" s="60" t="s">
        <v>70</v>
      </c>
      <c r="AL78" s="58"/>
      <c r="AM78" s="69"/>
      <c r="AN78" s="234"/>
      <c r="AO78" s="235"/>
      <c r="AP78" s="235"/>
      <c r="AQ78" s="235"/>
      <c r="AR78" s="236"/>
    </row>
    <row r="79" spans="1:44" s="5" customFormat="1" ht="6.75" customHeight="1" x14ac:dyDescent="0.25"/>
    <row r="80" spans="1:44" s="5" customFormat="1" ht="6.75" customHeight="1" x14ac:dyDescent="0.25"/>
    <row r="81" spans="1:44" s="5" customFormat="1" ht="6.75" customHeight="1" x14ac:dyDescent="0.25"/>
    <row r="82" spans="1:44" s="5" customFormat="1" ht="12.75" customHeight="1" x14ac:dyDescent="0.2">
      <c r="A82" s="230" t="str">
        <f>A69</f>
        <v/>
      </c>
      <c r="B82" s="230"/>
      <c r="C82" s="230"/>
      <c r="D82" s="230"/>
      <c r="E82" s="230"/>
      <c r="F82" s="230"/>
      <c r="G82" s="230"/>
      <c r="H82" s="230"/>
      <c r="I82" s="230"/>
      <c r="J82" s="230"/>
      <c r="K82" s="230"/>
      <c r="L82" s="230"/>
      <c r="M82" s="230"/>
      <c r="N82" s="230"/>
      <c r="O82" s="230"/>
      <c r="P82" s="230"/>
      <c r="Q82" s="230"/>
      <c r="R82" s="230"/>
      <c r="S82" s="230"/>
      <c r="T82" s="230"/>
      <c r="U82" s="230"/>
      <c r="V82" s="230"/>
      <c r="W82" s="230"/>
      <c r="X82" s="230"/>
      <c r="Y82" s="230"/>
      <c r="Z82" s="230"/>
      <c r="AA82" s="230"/>
      <c r="AB82" s="230"/>
      <c r="AC82" s="230"/>
      <c r="AD82" s="230"/>
      <c r="AE82" s="230"/>
      <c r="AF82" s="230"/>
      <c r="AG82" s="230"/>
      <c r="AH82" s="230"/>
      <c r="AI82" s="230"/>
      <c r="AJ82" s="230"/>
      <c r="AK82" s="230"/>
      <c r="AL82" s="230"/>
      <c r="AM82" s="230"/>
      <c r="AN82" s="230"/>
      <c r="AO82" s="230"/>
      <c r="AP82" s="230"/>
      <c r="AQ82" s="230"/>
      <c r="AR82" s="230"/>
    </row>
    <row r="83" spans="1:44" s="5" customFormat="1" ht="6.75" customHeight="1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</row>
    <row r="84" spans="1:44" s="5" customFormat="1" ht="12.75" customHeight="1" x14ac:dyDescent="0.2">
      <c r="A84" s="230" t="s">
        <v>60</v>
      </c>
      <c r="B84" s="230"/>
      <c r="C84" s="230"/>
      <c r="D84" s="230"/>
      <c r="E84" s="230"/>
      <c r="F84" s="230"/>
      <c r="G84" s="230"/>
      <c r="H84" s="230"/>
      <c r="I84" s="230"/>
      <c r="J84" s="230"/>
      <c r="K84" s="230"/>
      <c r="L84" s="230"/>
      <c r="M84" s="230"/>
      <c r="N84" s="230"/>
      <c r="O84" s="230"/>
      <c r="P84" s="230"/>
      <c r="Q84" s="230"/>
      <c r="R84" s="230"/>
      <c r="S84" s="230"/>
      <c r="T84" s="230"/>
      <c r="U84" s="230"/>
      <c r="V84" s="230"/>
      <c r="W84" s="230"/>
      <c r="X84" s="230"/>
      <c r="Y84" s="230"/>
      <c r="Z84" s="230"/>
      <c r="AA84" s="230"/>
      <c r="AB84" s="230"/>
      <c r="AC84" s="230"/>
      <c r="AD84" s="230"/>
      <c r="AE84" s="230"/>
      <c r="AF84" s="230"/>
      <c r="AG84" s="230"/>
      <c r="AH84" s="230"/>
      <c r="AI84" s="230"/>
      <c r="AJ84" s="230"/>
      <c r="AK84" s="230"/>
      <c r="AL84" s="230"/>
      <c r="AM84" s="230"/>
      <c r="AN84" s="230"/>
      <c r="AO84" s="230"/>
      <c r="AP84" s="230"/>
      <c r="AQ84" s="230"/>
      <c r="AR84" s="230"/>
    </row>
    <row r="85" spans="1:44" s="5" customFormat="1" ht="6.75" customHeight="1" x14ac:dyDescent="0.25"/>
    <row r="86" spans="1:44" s="5" customFormat="1" ht="12" customHeight="1" x14ac:dyDescent="0.25">
      <c r="A86" s="213" t="str">
        <f>IF(ISERROR(VLOOKUP(1,Administration!$A$22:$AH$36,3,FALSE)),"",VLOOKUP(1,Administration!$A$22:$AH$36,3,FALSE))</f>
        <v/>
      </c>
      <c r="B86" s="213"/>
      <c r="C86" s="213"/>
      <c r="D86" s="213"/>
      <c r="E86" s="213"/>
      <c r="F86" s="213"/>
      <c r="G86" s="213"/>
      <c r="H86" s="213"/>
      <c r="I86" s="213"/>
      <c r="J86" s="213"/>
      <c r="K86" s="213"/>
      <c r="L86" s="213"/>
      <c r="M86" s="213"/>
      <c r="N86" s="213"/>
      <c r="O86" s="213"/>
      <c r="P86" s="213"/>
      <c r="Q86" s="213"/>
      <c r="R86" s="213"/>
      <c r="S86" s="213"/>
      <c r="T86" s="213"/>
      <c r="U86" s="213"/>
      <c r="V86" s="213"/>
      <c r="W86" s="213"/>
      <c r="X86" s="213"/>
      <c r="Y86" s="213"/>
      <c r="Z86" s="213"/>
      <c r="AA86" s="213"/>
      <c r="AB86" s="213"/>
      <c r="AC86" s="213"/>
      <c r="AD86" s="213"/>
      <c r="AE86" s="213"/>
      <c r="AF86" s="213"/>
      <c r="AG86" s="213"/>
      <c r="AH86" s="213"/>
      <c r="AI86" s="213"/>
      <c r="AJ86" s="213"/>
      <c r="AK86" s="213"/>
      <c r="AL86" s="213"/>
      <c r="AM86" s="213"/>
      <c r="AN86" s="213"/>
      <c r="AO86" s="213"/>
      <c r="AP86" s="213"/>
      <c r="AQ86" s="213"/>
      <c r="AR86" s="213"/>
    </row>
    <row r="87" spans="1:44" s="5" customFormat="1" ht="12" customHeight="1" x14ac:dyDescent="0.25">
      <c r="A87" s="213"/>
      <c r="B87" s="213"/>
      <c r="C87" s="213"/>
      <c r="D87" s="213"/>
      <c r="E87" s="213"/>
      <c r="F87" s="213"/>
      <c r="G87" s="213"/>
      <c r="H87" s="213"/>
      <c r="I87" s="213"/>
      <c r="J87" s="213"/>
      <c r="K87" s="213"/>
      <c r="L87" s="213"/>
      <c r="M87" s="213"/>
      <c r="N87" s="213"/>
      <c r="O87" s="213"/>
      <c r="P87" s="213"/>
      <c r="Q87" s="213"/>
      <c r="R87" s="213"/>
      <c r="S87" s="213"/>
      <c r="T87" s="213"/>
      <c r="U87" s="213"/>
      <c r="V87" s="213"/>
      <c r="W87" s="213"/>
      <c r="X87" s="213"/>
      <c r="Y87" s="213"/>
      <c r="Z87" s="213"/>
      <c r="AA87" s="213"/>
      <c r="AB87" s="213"/>
      <c r="AC87" s="213"/>
      <c r="AD87" s="213"/>
      <c r="AE87" s="213"/>
      <c r="AF87" s="213"/>
      <c r="AG87" s="213"/>
      <c r="AH87" s="213"/>
      <c r="AI87" s="213"/>
      <c r="AJ87" s="213"/>
      <c r="AK87" s="213"/>
      <c r="AL87" s="213"/>
      <c r="AM87" s="213"/>
      <c r="AN87" s="213"/>
      <c r="AO87" s="213"/>
      <c r="AP87" s="213"/>
      <c r="AQ87" s="213"/>
      <c r="AR87" s="213"/>
    </row>
    <row r="88" spans="1:44" s="5" customFormat="1" ht="12" customHeight="1" x14ac:dyDescent="0.25">
      <c r="A88" s="213"/>
      <c r="B88" s="213"/>
      <c r="C88" s="213"/>
      <c r="D88" s="213"/>
      <c r="E88" s="213"/>
      <c r="F88" s="213"/>
      <c r="G88" s="213"/>
      <c r="H88" s="213"/>
      <c r="I88" s="213"/>
      <c r="J88" s="213"/>
      <c r="K88" s="213"/>
      <c r="L88" s="213"/>
      <c r="M88" s="213"/>
      <c r="N88" s="213"/>
      <c r="O88" s="213"/>
      <c r="P88" s="213"/>
      <c r="Q88" s="213"/>
      <c r="R88" s="213"/>
      <c r="S88" s="213"/>
      <c r="T88" s="213"/>
      <c r="U88" s="213"/>
      <c r="V88" s="213"/>
      <c r="W88" s="213"/>
      <c r="X88" s="213"/>
      <c r="Y88" s="213"/>
      <c r="Z88" s="213"/>
      <c r="AA88" s="213"/>
      <c r="AB88" s="213"/>
      <c r="AC88" s="213"/>
      <c r="AD88" s="213"/>
      <c r="AE88" s="213"/>
      <c r="AF88" s="213"/>
      <c r="AG88" s="213"/>
      <c r="AH88" s="213"/>
      <c r="AI88" s="213"/>
      <c r="AJ88" s="213"/>
      <c r="AK88" s="213"/>
      <c r="AL88" s="213"/>
      <c r="AM88" s="213"/>
      <c r="AN88" s="213"/>
      <c r="AO88" s="213"/>
      <c r="AP88" s="213"/>
      <c r="AQ88" s="213"/>
      <c r="AR88" s="213"/>
    </row>
    <row r="89" spans="1:44" s="5" customFormat="1" ht="12" customHeight="1" x14ac:dyDescent="0.25">
      <c r="A89" s="213"/>
      <c r="B89" s="213"/>
      <c r="C89" s="213"/>
      <c r="D89" s="213"/>
      <c r="E89" s="213"/>
      <c r="F89" s="213"/>
      <c r="G89" s="213"/>
      <c r="H89" s="213"/>
      <c r="I89" s="213"/>
      <c r="J89" s="213"/>
      <c r="K89" s="213"/>
      <c r="L89" s="213"/>
      <c r="M89" s="213"/>
      <c r="N89" s="213"/>
      <c r="O89" s="213"/>
      <c r="P89" s="213"/>
      <c r="Q89" s="213"/>
      <c r="R89" s="213"/>
      <c r="S89" s="213"/>
      <c r="T89" s="213"/>
      <c r="U89" s="213"/>
      <c r="V89" s="213"/>
      <c r="W89" s="213"/>
      <c r="X89" s="213"/>
      <c r="Y89" s="213"/>
      <c r="Z89" s="213"/>
      <c r="AA89" s="213"/>
      <c r="AB89" s="213"/>
      <c r="AC89" s="213"/>
      <c r="AD89" s="213"/>
      <c r="AE89" s="213"/>
      <c r="AF89" s="213"/>
      <c r="AG89" s="213"/>
      <c r="AH89" s="213"/>
      <c r="AI89" s="213"/>
      <c r="AJ89" s="213"/>
      <c r="AK89" s="213"/>
      <c r="AL89" s="213"/>
      <c r="AM89" s="213"/>
      <c r="AN89" s="213"/>
      <c r="AO89" s="213"/>
      <c r="AP89" s="213"/>
      <c r="AQ89" s="213"/>
      <c r="AR89" s="213"/>
    </row>
    <row r="90" spans="1:44" s="5" customFormat="1" ht="12" customHeight="1" x14ac:dyDescent="0.25">
      <c r="A90" s="213" t="str">
        <f>IF(ISERROR(VLOOKUP(2,Administration!$A$22:$AH$36,3,FALSE)),"",VLOOKUP(2,Administration!$A$22:$AH$36,3,FALSE))</f>
        <v/>
      </c>
      <c r="B90" s="213"/>
      <c r="C90" s="213"/>
      <c r="D90" s="213"/>
      <c r="E90" s="213"/>
      <c r="F90" s="213"/>
      <c r="G90" s="213"/>
      <c r="H90" s="213"/>
      <c r="I90" s="213"/>
      <c r="J90" s="213"/>
      <c r="K90" s="213"/>
      <c r="L90" s="213"/>
      <c r="M90" s="213"/>
      <c r="N90" s="213"/>
      <c r="O90" s="213"/>
      <c r="P90" s="213"/>
      <c r="Q90" s="213"/>
      <c r="R90" s="213"/>
      <c r="S90" s="213"/>
      <c r="T90" s="213"/>
      <c r="U90" s="213"/>
      <c r="V90" s="213"/>
      <c r="W90" s="213"/>
      <c r="X90" s="213"/>
      <c r="Y90" s="213"/>
      <c r="Z90" s="213"/>
      <c r="AA90" s="213"/>
      <c r="AB90" s="213"/>
      <c r="AC90" s="213"/>
      <c r="AD90" s="213"/>
      <c r="AE90" s="213"/>
      <c r="AF90" s="213"/>
      <c r="AG90" s="213"/>
      <c r="AH90" s="213"/>
      <c r="AI90" s="213"/>
      <c r="AJ90" s="213"/>
      <c r="AK90" s="213"/>
      <c r="AL90" s="213"/>
      <c r="AM90" s="213"/>
      <c r="AN90" s="213"/>
      <c r="AO90" s="213"/>
      <c r="AP90" s="213"/>
      <c r="AQ90" s="213"/>
      <c r="AR90" s="213"/>
    </row>
    <row r="91" spans="1:44" s="5" customFormat="1" ht="12" customHeight="1" x14ac:dyDescent="0.25">
      <c r="A91" s="213"/>
      <c r="B91" s="213"/>
      <c r="C91" s="213"/>
      <c r="D91" s="213"/>
      <c r="E91" s="213"/>
      <c r="F91" s="213"/>
      <c r="G91" s="213"/>
      <c r="H91" s="213"/>
      <c r="I91" s="213"/>
      <c r="J91" s="213"/>
      <c r="K91" s="213"/>
      <c r="L91" s="213"/>
      <c r="M91" s="213"/>
      <c r="N91" s="213"/>
      <c r="O91" s="213"/>
      <c r="P91" s="213"/>
      <c r="Q91" s="213"/>
      <c r="R91" s="213"/>
      <c r="S91" s="213"/>
      <c r="T91" s="213"/>
      <c r="U91" s="213"/>
      <c r="V91" s="213"/>
      <c r="W91" s="213"/>
      <c r="X91" s="213"/>
      <c r="Y91" s="213"/>
      <c r="Z91" s="213"/>
      <c r="AA91" s="213"/>
      <c r="AB91" s="213"/>
      <c r="AC91" s="213"/>
      <c r="AD91" s="213"/>
      <c r="AE91" s="213"/>
      <c r="AF91" s="213"/>
      <c r="AG91" s="213"/>
      <c r="AH91" s="213"/>
      <c r="AI91" s="213"/>
      <c r="AJ91" s="213"/>
      <c r="AK91" s="213"/>
      <c r="AL91" s="213"/>
      <c r="AM91" s="213"/>
      <c r="AN91" s="213"/>
      <c r="AO91" s="213"/>
      <c r="AP91" s="213"/>
      <c r="AQ91" s="213"/>
      <c r="AR91" s="213"/>
    </row>
    <row r="92" spans="1:44" s="5" customFormat="1" ht="12" customHeight="1" x14ac:dyDescent="0.25">
      <c r="A92" s="213"/>
      <c r="B92" s="213"/>
      <c r="C92" s="213"/>
      <c r="D92" s="213"/>
      <c r="E92" s="213"/>
      <c r="F92" s="213"/>
      <c r="G92" s="213"/>
      <c r="H92" s="213"/>
      <c r="I92" s="213"/>
      <c r="J92" s="213"/>
      <c r="K92" s="213"/>
      <c r="L92" s="213"/>
      <c r="M92" s="213"/>
      <c r="N92" s="213"/>
      <c r="O92" s="213"/>
      <c r="P92" s="213"/>
      <c r="Q92" s="213"/>
      <c r="R92" s="213"/>
      <c r="S92" s="213"/>
      <c r="T92" s="213"/>
      <c r="U92" s="213"/>
      <c r="V92" s="213"/>
      <c r="W92" s="213"/>
      <c r="X92" s="213"/>
      <c r="Y92" s="213"/>
      <c r="Z92" s="213"/>
      <c r="AA92" s="213"/>
      <c r="AB92" s="213"/>
      <c r="AC92" s="213"/>
      <c r="AD92" s="213"/>
      <c r="AE92" s="213"/>
      <c r="AF92" s="213"/>
      <c r="AG92" s="213"/>
      <c r="AH92" s="213"/>
      <c r="AI92" s="213"/>
      <c r="AJ92" s="213"/>
      <c r="AK92" s="213"/>
      <c r="AL92" s="213"/>
      <c r="AM92" s="213"/>
      <c r="AN92" s="213"/>
      <c r="AO92" s="213"/>
      <c r="AP92" s="213"/>
      <c r="AQ92" s="213"/>
      <c r="AR92" s="213"/>
    </row>
    <row r="93" spans="1:44" s="5" customFormat="1" ht="12" customHeight="1" x14ac:dyDescent="0.25">
      <c r="A93" s="213"/>
      <c r="B93" s="213"/>
      <c r="C93" s="213"/>
      <c r="D93" s="213"/>
      <c r="E93" s="213"/>
      <c r="F93" s="213"/>
      <c r="G93" s="213"/>
      <c r="H93" s="213"/>
      <c r="I93" s="213"/>
      <c r="J93" s="213"/>
      <c r="K93" s="213"/>
      <c r="L93" s="213"/>
      <c r="M93" s="213"/>
      <c r="N93" s="213"/>
      <c r="O93" s="213"/>
      <c r="P93" s="213"/>
      <c r="Q93" s="213"/>
      <c r="R93" s="213"/>
      <c r="S93" s="213"/>
      <c r="T93" s="213"/>
      <c r="U93" s="213"/>
      <c r="V93" s="213"/>
      <c r="W93" s="213"/>
      <c r="X93" s="213"/>
      <c r="Y93" s="213"/>
      <c r="Z93" s="213"/>
      <c r="AA93" s="213"/>
      <c r="AB93" s="213"/>
      <c r="AC93" s="213"/>
      <c r="AD93" s="213"/>
      <c r="AE93" s="213"/>
      <c r="AF93" s="213"/>
      <c r="AG93" s="213"/>
      <c r="AH93" s="213"/>
      <c r="AI93" s="213"/>
      <c r="AJ93" s="213"/>
      <c r="AK93" s="213"/>
      <c r="AL93" s="213"/>
      <c r="AM93" s="213"/>
      <c r="AN93" s="213"/>
      <c r="AO93" s="213"/>
      <c r="AP93" s="213"/>
      <c r="AQ93" s="213"/>
      <c r="AR93" s="213"/>
    </row>
    <row r="94" spans="1:44" s="5" customFormat="1" ht="12" customHeight="1" x14ac:dyDescent="0.25">
      <c r="A94" s="213" t="str">
        <f>IF(ISERROR(VLOOKUP(3,Administration!$A$22:$AH$36,3,FALSE)),"",VLOOKUP(3,Administration!$A$22:$AH$36,3,FALSE))</f>
        <v/>
      </c>
      <c r="B94" s="213"/>
      <c r="C94" s="213"/>
      <c r="D94" s="213"/>
      <c r="E94" s="213"/>
      <c r="F94" s="213"/>
      <c r="G94" s="213"/>
      <c r="H94" s="213"/>
      <c r="I94" s="213"/>
      <c r="J94" s="213"/>
      <c r="K94" s="213"/>
      <c r="L94" s="213"/>
      <c r="M94" s="213"/>
      <c r="N94" s="213"/>
      <c r="O94" s="213"/>
      <c r="P94" s="213"/>
      <c r="Q94" s="213"/>
      <c r="R94" s="213"/>
      <c r="S94" s="213"/>
      <c r="T94" s="213"/>
      <c r="U94" s="213"/>
      <c r="V94" s="213"/>
      <c r="W94" s="213"/>
      <c r="X94" s="213"/>
      <c r="Y94" s="213"/>
      <c r="Z94" s="213"/>
      <c r="AA94" s="213"/>
      <c r="AB94" s="213"/>
      <c r="AC94" s="213"/>
      <c r="AD94" s="213"/>
      <c r="AE94" s="213"/>
      <c r="AF94" s="213"/>
      <c r="AG94" s="213"/>
      <c r="AH94" s="213"/>
      <c r="AI94" s="213"/>
      <c r="AJ94" s="213"/>
      <c r="AK94" s="213"/>
      <c r="AL94" s="213"/>
      <c r="AM94" s="213"/>
      <c r="AN94" s="213"/>
      <c r="AO94" s="213"/>
      <c r="AP94" s="213"/>
      <c r="AQ94" s="213"/>
      <c r="AR94" s="213"/>
    </row>
    <row r="95" spans="1:44" ht="12" customHeight="1" x14ac:dyDescent="0.25">
      <c r="A95" s="213"/>
      <c r="B95" s="213"/>
      <c r="C95" s="213"/>
      <c r="D95" s="213"/>
      <c r="E95" s="213"/>
      <c r="F95" s="213"/>
      <c r="G95" s="213"/>
      <c r="H95" s="213"/>
      <c r="I95" s="213"/>
      <c r="J95" s="213"/>
      <c r="K95" s="213"/>
      <c r="L95" s="213"/>
      <c r="M95" s="213"/>
      <c r="N95" s="213"/>
      <c r="O95" s="213"/>
      <c r="P95" s="213"/>
      <c r="Q95" s="213"/>
      <c r="R95" s="213"/>
      <c r="S95" s="213"/>
      <c r="T95" s="213"/>
      <c r="U95" s="213"/>
      <c r="V95" s="213"/>
      <c r="W95" s="213"/>
      <c r="X95" s="213"/>
      <c r="Y95" s="213"/>
      <c r="Z95" s="213"/>
      <c r="AA95" s="213"/>
      <c r="AB95" s="213"/>
      <c r="AC95" s="213"/>
      <c r="AD95" s="213"/>
      <c r="AE95" s="213"/>
      <c r="AF95" s="213"/>
      <c r="AG95" s="213"/>
      <c r="AH95" s="213"/>
      <c r="AI95" s="213"/>
      <c r="AJ95" s="213"/>
      <c r="AK95" s="213"/>
      <c r="AL95" s="213"/>
      <c r="AM95" s="213"/>
      <c r="AN95" s="213"/>
      <c r="AO95" s="213"/>
      <c r="AP95" s="213"/>
      <c r="AQ95" s="213"/>
      <c r="AR95" s="213"/>
    </row>
    <row r="96" spans="1:44" ht="12" customHeight="1" x14ac:dyDescent="0.25">
      <c r="A96" s="213"/>
      <c r="B96" s="213"/>
      <c r="C96" s="213"/>
      <c r="D96" s="213"/>
      <c r="E96" s="213"/>
      <c r="F96" s="213"/>
      <c r="G96" s="213"/>
      <c r="H96" s="213"/>
      <c r="I96" s="213"/>
      <c r="J96" s="213"/>
      <c r="K96" s="213"/>
      <c r="L96" s="213"/>
      <c r="M96" s="213"/>
      <c r="N96" s="213"/>
      <c r="O96" s="213"/>
      <c r="P96" s="213"/>
      <c r="Q96" s="213"/>
      <c r="R96" s="213"/>
      <c r="S96" s="213"/>
      <c r="T96" s="213"/>
      <c r="U96" s="213"/>
      <c r="V96" s="213"/>
      <c r="W96" s="213"/>
      <c r="X96" s="213"/>
      <c r="Y96" s="213"/>
      <c r="Z96" s="213"/>
      <c r="AA96" s="213"/>
      <c r="AB96" s="213"/>
      <c r="AC96" s="213"/>
      <c r="AD96" s="213"/>
      <c r="AE96" s="213"/>
      <c r="AF96" s="213"/>
      <c r="AG96" s="213"/>
      <c r="AH96" s="213"/>
      <c r="AI96" s="213"/>
      <c r="AJ96" s="213"/>
      <c r="AK96" s="213"/>
      <c r="AL96" s="213"/>
      <c r="AM96" s="213"/>
      <c r="AN96" s="213"/>
      <c r="AO96" s="213"/>
      <c r="AP96" s="213"/>
      <c r="AQ96" s="213"/>
      <c r="AR96" s="213"/>
    </row>
    <row r="97" spans="1:44" ht="12" customHeight="1" x14ac:dyDescent="0.25">
      <c r="A97" s="213"/>
      <c r="B97" s="213"/>
      <c r="C97" s="213"/>
      <c r="D97" s="213"/>
      <c r="E97" s="213"/>
      <c r="F97" s="213"/>
      <c r="G97" s="213"/>
      <c r="H97" s="213"/>
      <c r="I97" s="213"/>
      <c r="J97" s="213"/>
      <c r="K97" s="213"/>
      <c r="L97" s="213"/>
      <c r="M97" s="213"/>
      <c r="N97" s="213"/>
      <c r="O97" s="213"/>
      <c r="P97" s="213"/>
      <c r="Q97" s="213"/>
      <c r="R97" s="213"/>
      <c r="S97" s="213"/>
      <c r="T97" s="213"/>
      <c r="U97" s="213"/>
      <c r="V97" s="213"/>
      <c r="W97" s="213"/>
      <c r="X97" s="213"/>
      <c r="Y97" s="213"/>
      <c r="Z97" s="213"/>
      <c r="AA97" s="213"/>
      <c r="AB97" s="213"/>
      <c r="AC97" s="213"/>
      <c r="AD97" s="213"/>
      <c r="AE97" s="213"/>
      <c r="AF97" s="213"/>
      <c r="AG97" s="213"/>
      <c r="AH97" s="213"/>
      <c r="AI97" s="213"/>
      <c r="AJ97" s="213"/>
      <c r="AK97" s="213"/>
      <c r="AL97" s="213"/>
      <c r="AM97" s="213"/>
      <c r="AN97" s="213"/>
      <c r="AO97" s="213"/>
      <c r="AP97" s="213"/>
      <c r="AQ97" s="213"/>
      <c r="AR97" s="213"/>
    </row>
    <row r="98" spans="1:44" ht="12" customHeight="1" x14ac:dyDescent="0.25">
      <c r="A98" s="213" t="str">
        <f>IF(ISERROR(VLOOKUP(4,Administration!$A$22:$AH$36,3,FALSE)),"",VLOOKUP(4,Administration!$A$22:$AH$36,3,FALSE))</f>
        <v/>
      </c>
      <c r="B98" s="213"/>
      <c r="C98" s="213"/>
      <c r="D98" s="213"/>
      <c r="E98" s="213"/>
      <c r="F98" s="213"/>
      <c r="G98" s="213"/>
      <c r="H98" s="213"/>
      <c r="I98" s="213"/>
      <c r="J98" s="213"/>
      <c r="K98" s="213"/>
      <c r="L98" s="213"/>
      <c r="M98" s="213"/>
      <c r="N98" s="213"/>
      <c r="O98" s="213"/>
      <c r="P98" s="213"/>
      <c r="Q98" s="213"/>
      <c r="R98" s="213"/>
      <c r="S98" s="213"/>
      <c r="T98" s="213"/>
      <c r="U98" s="213"/>
      <c r="V98" s="213"/>
      <c r="W98" s="213"/>
      <c r="X98" s="213"/>
      <c r="Y98" s="213"/>
      <c r="Z98" s="213"/>
      <c r="AA98" s="213"/>
      <c r="AB98" s="213"/>
      <c r="AC98" s="213"/>
      <c r="AD98" s="213"/>
      <c r="AE98" s="213"/>
      <c r="AF98" s="213"/>
      <c r="AG98" s="213"/>
      <c r="AH98" s="213"/>
      <c r="AI98" s="213"/>
      <c r="AJ98" s="213"/>
      <c r="AK98" s="213"/>
      <c r="AL98" s="213"/>
      <c r="AM98" s="213"/>
      <c r="AN98" s="213"/>
      <c r="AO98" s="213"/>
      <c r="AP98" s="213"/>
      <c r="AQ98" s="213"/>
      <c r="AR98" s="213"/>
    </row>
    <row r="99" spans="1:44" ht="12" customHeight="1" x14ac:dyDescent="0.25">
      <c r="A99" s="213"/>
      <c r="B99" s="213"/>
      <c r="C99" s="213"/>
      <c r="D99" s="213"/>
      <c r="E99" s="213"/>
      <c r="F99" s="213"/>
      <c r="G99" s="213"/>
      <c r="H99" s="213"/>
      <c r="I99" s="213"/>
      <c r="J99" s="213"/>
      <c r="K99" s="213"/>
      <c r="L99" s="213"/>
      <c r="M99" s="213"/>
      <c r="N99" s="213"/>
      <c r="O99" s="213"/>
      <c r="P99" s="213"/>
      <c r="Q99" s="213"/>
      <c r="R99" s="213"/>
      <c r="S99" s="213"/>
      <c r="T99" s="213"/>
      <c r="U99" s="213"/>
      <c r="V99" s="213"/>
      <c r="W99" s="213"/>
      <c r="X99" s="213"/>
      <c r="Y99" s="213"/>
      <c r="Z99" s="213"/>
      <c r="AA99" s="213"/>
      <c r="AB99" s="213"/>
      <c r="AC99" s="213"/>
      <c r="AD99" s="213"/>
      <c r="AE99" s="213"/>
      <c r="AF99" s="213"/>
      <c r="AG99" s="213"/>
      <c r="AH99" s="213"/>
      <c r="AI99" s="213"/>
      <c r="AJ99" s="213"/>
      <c r="AK99" s="213"/>
      <c r="AL99" s="213"/>
      <c r="AM99" s="213"/>
      <c r="AN99" s="213"/>
      <c r="AO99" s="213"/>
      <c r="AP99" s="213"/>
      <c r="AQ99" s="213"/>
      <c r="AR99" s="213"/>
    </row>
    <row r="100" spans="1:44" ht="12" customHeight="1" x14ac:dyDescent="0.25">
      <c r="A100" s="213"/>
      <c r="B100" s="213"/>
      <c r="C100" s="213"/>
      <c r="D100" s="213"/>
      <c r="E100" s="213"/>
      <c r="F100" s="213"/>
      <c r="G100" s="213"/>
      <c r="H100" s="213"/>
      <c r="I100" s="213"/>
      <c r="J100" s="213"/>
      <c r="K100" s="213"/>
      <c r="L100" s="213"/>
      <c r="M100" s="213"/>
      <c r="N100" s="213"/>
      <c r="O100" s="213"/>
      <c r="P100" s="213"/>
      <c r="Q100" s="213"/>
      <c r="R100" s="213"/>
      <c r="S100" s="213"/>
      <c r="T100" s="213"/>
      <c r="U100" s="213"/>
      <c r="V100" s="213"/>
      <c r="W100" s="213"/>
      <c r="X100" s="213"/>
      <c r="Y100" s="213"/>
      <c r="Z100" s="213"/>
      <c r="AA100" s="213"/>
      <c r="AB100" s="213"/>
      <c r="AC100" s="213"/>
      <c r="AD100" s="213"/>
      <c r="AE100" s="213"/>
      <c r="AF100" s="213"/>
      <c r="AG100" s="213"/>
      <c r="AH100" s="213"/>
      <c r="AI100" s="213"/>
      <c r="AJ100" s="213"/>
      <c r="AK100" s="213"/>
      <c r="AL100" s="213"/>
      <c r="AM100" s="213"/>
      <c r="AN100" s="213"/>
      <c r="AO100" s="213"/>
      <c r="AP100" s="213"/>
      <c r="AQ100" s="213"/>
      <c r="AR100" s="213"/>
    </row>
    <row r="101" spans="1:44" ht="12" customHeight="1" x14ac:dyDescent="0.25">
      <c r="A101" s="213"/>
      <c r="B101" s="213"/>
      <c r="C101" s="213"/>
      <c r="D101" s="213"/>
      <c r="E101" s="213"/>
      <c r="F101" s="213"/>
      <c r="G101" s="213"/>
      <c r="H101" s="213"/>
      <c r="I101" s="213"/>
      <c r="J101" s="213"/>
      <c r="K101" s="213"/>
      <c r="L101" s="213"/>
      <c r="M101" s="213"/>
      <c r="N101" s="213"/>
      <c r="O101" s="213"/>
      <c r="P101" s="213"/>
      <c r="Q101" s="213"/>
      <c r="R101" s="213"/>
      <c r="S101" s="213"/>
      <c r="T101" s="213"/>
      <c r="U101" s="213"/>
      <c r="V101" s="213"/>
      <c r="W101" s="213"/>
      <c r="X101" s="213"/>
      <c r="Y101" s="213"/>
      <c r="Z101" s="213"/>
      <c r="AA101" s="213"/>
      <c r="AB101" s="213"/>
      <c r="AC101" s="213"/>
      <c r="AD101" s="213"/>
      <c r="AE101" s="213"/>
      <c r="AF101" s="213"/>
      <c r="AG101" s="213"/>
      <c r="AH101" s="213"/>
      <c r="AI101" s="213"/>
      <c r="AJ101" s="213"/>
      <c r="AK101" s="213"/>
      <c r="AL101" s="213"/>
      <c r="AM101" s="213"/>
      <c r="AN101" s="213"/>
      <c r="AO101" s="213"/>
      <c r="AP101" s="213"/>
      <c r="AQ101" s="213"/>
      <c r="AR101" s="213"/>
    </row>
    <row r="102" spans="1:44" ht="12" customHeight="1" x14ac:dyDescent="0.25">
      <c r="A102" s="213" t="str">
        <f>IF(ISERROR(VLOOKUP(5,Administration!$A$22:$AH$36,3,FALSE)),"",VLOOKUP(5,Administration!$A$22:$AH$36,3,FALSE))</f>
        <v/>
      </c>
      <c r="B102" s="213"/>
      <c r="C102" s="213"/>
      <c r="D102" s="213"/>
      <c r="E102" s="213"/>
      <c r="F102" s="213"/>
      <c r="G102" s="213"/>
      <c r="H102" s="213"/>
      <c r="I102" s="213"/>
      <c r="J102" s="213"/>
      <c r="K102" s="213"/>
      <c r="L102" s="213"/>
      <c r="M102" s="213"/>
      <c r="N102" s="213"/>
      <c r="O102" s="213"/>
      <c r="P102" s="213"/>
      <c r="Q102" s="213"/>
      <c r="R102" s="213"/>
      <c r="S102" s="213"/>
      <c r="T102" s="213"/>
      <c r="U102" s="213"/>
      <c r="V102" s="213"/>
      <c r="W102" s="213"/>
      <c r="X102" s="213"/>
      <c r="Y102" s="213"/>
      <c r="Z102" s="213"/>
      <c r="AA102" s="213"/>
      <c r="AB102" s="213"/>
      <c r="AC102" s="213"/>
      <c r="AD102" s="213"/>
      <c r="AE102" s="213"/>
      <c r="AF102" s="213"/>
      <c r="AG102" s="213"/>
      <c r="AH102" s="213"/>
      <c r="AI102" s="213"/>
      <c r="AJ102" s="213"/>
      <c r="AK102" s="213"/>
      <c r="AL102" s="213"/>
      <c r="AM102" s="213"/>
      <c r="AN102" s="213"/>
      <c r="AO102" s="213"/>
      <c r="AP102" s="213"/>
      <c r="AQ102" s="213"/>
      <c r="AR102" s="213"/>
    </row>
    <row r="103" spans="1:44" ht="12" customHeight="1" x14ac:dyDescent="0.25">
      <c r="A103" s="213"/>
      <c r="B103" s="213"/>
      <c r="C103" s="213"/>
      <c r="D103" s="213"/>
      <c r="E103" s="213"/>
      <c r="F103" s="213"/>
      <c r="G103" s="213"/>
      <c r="H103" s="213"/>
      <c r="I103" s="213"/>
      <c r="J103" s="213"/>
      <c r="K103" s="213"/>
      <c r="L103" s="213"/>
      <c r="M103" s="213"/>
      <c r="N103" s="213"/>
      <c r="O103" s="213"/>
      <c r="P103" s="213"/>
      <c r="Q103" s="213"/>
      <c r="R103" s="213"/>
      <c r="S103" s="213"/>
      <c r="T103" s="213"/>
      <c r="U103" s="213"/>
      <c r="V103" s="213"/>
      <c r="W103" s="213"/>
      <c r="X103" s="213"/>
      <c r="Y103" s="213"/>
      <c r="Z103" s="213"/>
      <c r="AA103" s="213"/>
      <c r="AB103" s="213"/>
      <c r="AC103" s="213"/>
      <c r="AD103" s="213"/>
      <c r="AE103" s="213"/>
      <c r="AF103" s="213"/>
      <c r="AG103" s="213"/>
      <c r="AH103" s="213"/>
      <c r="AI103" s="213"/>
      <c r="AJ103" s="213"/>
      <c r="AK103" s="213"/>
      <c r="AL103" s="213"/>
      <c r="AM103" s="213"/>
      <c r="AN103" s="213"/>
      <c r="AO103" s="213"/>
      <c r="AP103" s="213"/>
      <c r="AQ103" s="213"/>
      <c r="AR103" s="213"/>
    </row>
    <row r="104" spans="1:44" ht="12" customHeight="1" x14ac:dyDescent="0.25">
      <c r="A104" s="213"/>
      <c r="B104" s="213"/>
      <c r="C104" s="213"/>
      <c r="D104" s="213"/>
      <c r="E104" s="213"/>
      <c r="F104" s="213"/>
      <c r="G104" s="213"/>
      <c r="H104" s="213"/>
      <c r="I104" s="213"/>
      <c r="J104" s="213"/>
      <c r="K104" s="213"/>
      <c r="L104" s="213"/>
      <c r="M104" s="213"/>
      <c r="N104" s="213"/>
      <c r="O104" s="213"/>
      <c r="P104" s="213"/>
      <c r="Q104" s="213"/>
      <c r="R104" s="213"/>
      <c r="S104" s="213"/>
      <c r="T104" s="213"/>
      <c r="U104" s="213"/>
      <c r="V104" s="213"/>
      <c r="W104" s="213"/>
      <c r="X104" s="213"/>
      <c r="Y104" s="213"/>
      <c r="Z104" s="213"/>
      <c r="AA104" s="213"/>
      <c r="AB104" s="213"/>
      <c r="AC104" s="213"/>
      <c r="AD104" s="213"/>
      <c r="AE104" s="213"/>
      <c r="AF104" s="213"/>
      <c r="AG104" s="213"/>
      <c r="AH104" s="213"/>
      <c r="AI104" s="213"/>
      <c r="AJ104" s="213"/>
      <c r="AK104" s="213"/>
      <c r="AL104" s="213"/>
      <c r="AM104" s="213"/>
      <c r="AN104" s="213"/>
      <c r="AO104" s="213"/>
      <c r="AP104" s="213"/>
      <c r="AQ104" s="213"/>
      <c r="AR104" s="213"/>
    </row>
    <row r="105" spans="1:44" ht="12" customHeight="1" x14ac:dyDescent="0.25">
      <c r="A105" s="213"/>
      <c r="B105" s="213"/>
      <c r="C105" s="213"/>
      <c r="D105" s="213"/>
      <c r="E105" s="213"/>
      <c r="F105" s="213"/>
      <c r="G105" s="213"/>
      <c r="H105" s="213"/>
      <c r="I105" s="213"/>
      <c r="J105" s="213"/>
      <c r="K105" s="213"/>
      <c r="L105" s="213"/>
      <c r="M105" s="213"/>
      <c r="N105" s="213"/>
      <c r="O105" s="213"/>
      <c r="P105" s="213"/>
      <c r="Q105" s="213"/>
      <c r="R105" s="213"/>
      <c r="S105" s="213"/>
      <c r="T105" s="213"/>
      <c r="U105" s="213"/>
      <c r="V105" s="213"/>
      <c r="W105" s="213"/>
      <c r="X105" s="213"/>
      <c r="Y105" s="213"/>
      <c r="Z105" s="213"/>
      <c r="AA105" s="213"/>
      <c r="AB105" s="213"/>
      <c r="AC105" s="213"/>
      <c r="AD105" s="213"/>
      <c r="AE105" s="213"/>
      <c r="AF105" s="213"/>
      <c r="AG105" s="213"/>
      <c r="AH105" s="213"/>
      <c r="AI105" s="213"/>
      <c r="AJ105" s="213"/>
      <c r="AK105" s="213"/>
      <c r="AL105" s="213"/>
      <c r="AM105" s="213"/>
      <c r="AN105" s="213"/>
      <c r="AO105" s="213"/>
      <c r="AP105" s="213"/>
      <c r="AQ105" s="213"/>
      <c r="AR105" s="213"/>
    </row>
    <row r="106" spans="1:44" ht="12" customHeight="1" x14ac:dyDescent="0.25">
      <c r="A106" s="213" t="str">
        <f>IF(ISERROR(VLOOKUP(6,Administration!$A$22:$AH$36,3,FALSE)),"",VLOOKUP(6,Administration!$A$22:$AH$36,3,FALSE))</f>
        <v/>
      </c>
      <c r="B106" s="213"/>
      <c r="C106" s="213"/>
      <c r="D106" s="213"/>
      <c r="E106" s="213"/>
      <c r="F106" s="213"/>
      <c r="G106" s="213"/>
      <c r="H106" s="213"/>
      <c r="I106" s="213"/>
      <c r="J106" s="213"/>
      <c r="K106" s="213"/>
      <c r="L106" s="213"/>
      <c r="M106" s="213"/>
      <c r="N106" s="213"/>
      <c r="O106" s="213"/>
      <c r="P106" s="213"/>
      <c r="Q106" s="213"/>
      <c r="R106" s="213"/>
      <c r="S106" s="213"/>
      <c r="T106" s="213"/>
      <c r="U106" s="213"/>
      <c r="V106" s="213"/>
      <c r="W106" s="213"/>
      <c r="X106" s="213"/>
      <c r="Y106" s="213"/>
      <c r="Z106" s="213"/>
      <c r="AA106" s="213"/>
      <c r="AB106" s="213"/>
      <c r="AC106" s="213"/>
      <c r="AD106" s="213"/>
      <c r="AE106" s="213"/>
      <c r="AF106" s="213"/>
      <c r="AG106" s="213"/>
      <c r="AH106" s="213"/>
      <c r="AI106" s="213"/>
      <c r="AJ106" s="213"/>
      <c r="AK106" s="213"/>
      <c r="AL106" s="213"/>
      <c r="AM106" s="213"/>
      <c r="AN106" s="213"/>
      <c r="AO106" s="213"/>
      <c r="AP106" s="213"/>
      <c r="AQ106" s="213"/>
      <c r="AR106" s="213"/>
    </row>
    <row r="107" spans="1:44" ht="12" customHeight="1" x14ac:dyDescent="0.25">
      <c r="A107" s="213"/>
      <c r="B107" s="213"/>
      <c r="C107" s="213"/>
      <c r="D107" s="213"/>
      <c r="E107" s="213"/>
      <c r="F107" s="213"/>
      <c r="G107" s="213"/>
      <c r="H107" s="213"/>
      <c r="I107" s="213"/>
      <c r="J107" s="213"/>
      <c r="K107" s="213"/>
      <c r="L107" s="213"/>
      <c r="M107" s="213"/>
      <c r="N107" s="213"/>
      <c r="O107" s="213"/>
      <c r="P107" s="213"/>
      <c r="Q107" s="213"/>
      <c r="R107" s="213"/>
      <c r="S107" s="213"/>
      <c r="T107" s="213"/>
      <c r="U107" s="213"/>
      <c r="V107" s="213"/>
      <c r="W107" s="213"/>
      <c r="X107" s="213"/>
      <c r="Y107" s="213"/>
      <c r="Z107" s="213"/>
      <c r="AA107" s="213"/>
      <c r="AB107" s="213"/>
      <c r="AC107" s="213"/>
      <c r="AD107" s="213"/>
      <c r="AE107" s="213"/>
      <c r="AF107" s="213"/>
      <c r="AG107" s="213"/>
      <c r="AH107" s="213"/>
      <c r="AI107" s="213"/>
      <c r="AJ107" s="213"/>
      <c r="AK107" s="213"/>
      <c r="AL107" s="213"/>
      <c r="AM107" s="213"/>
      <c r="AN107" s="213"/>
      <c r="AO107" s="213"/>
      <c r="AP107" s="213"/>
      <c r="AQ107" s="213"/>
      <c r="AR107" s="213"/>
    </row>
    <row r="108" spans="1:44" ht="12" customHeight="1" x14ac:dyDescent="0.25">
      <c r="A108" s="213"/>
      <c r="B108" s="213"/>
      <c r="C108" s="213"/>
      <c r="D108" s="213"/>
      <c r="E108" s="213"/>
      <c r="F108" s="213"/>
      <c r="G108" s="213"/>
      <c r="H108" s="213"/>
      <c r="I108" s="213"/>
      <c r="J108" s="213"/>
      <c r="K108" s="213"/>
      <c r="L108" s="213"/>
      <c r="M108" s="213"/>
      <c r="N108" s="213"/>
      <c r="O108" s="213"/>
      <c r="P108" s="213"/>
      <c r="Q108" s="213"/>
      <c r="R108" s="213"/>
      <c r="S108" s="213"/>
      <c r="T108" s="213"/>
      <c r="U108" s="213"/>
      <c r="V108" s="213"/>
      <c r="W108" s="213"/>
      <c r="X108" s="213"/>
      <c r="Y108" s="213"/>
      <c r="Z108" s="213"/>
      <c r="AA108" s="213"/>
      <c r="AB108" s="213"/>
      <c r="AC108" s="213"/>
      <c r="AD108" s="213"/>
      <c r="AE108" s="213"/>
      <c r="AF108" s="213"/>
      <c r="AG108" s="213"/>
      <c r="AH108" s="213"/>
      <c r="AI108" s="213"/>
      <c r="AJ108" s="213"/>
      <c r="AK108" s="213"/>
      <c r="AL108" s="213"/>
      <c r="AM108" s="213"/>
      <c r="AN108" s="213"/>
      <c r="AO108" s="213"/>
      <c r="AP108" s="213"/>
      <c r="AQ108" s="213"/>
      <c r="AR108" s="213"/>
    </row>
    <row r="109" spans="1:44" ht="12" customHeight="1" x14ac:dyDescent="0.25">
      <c r="A109" s="213"/>
      <c r="B109" s="213"/>
      <c r="C109" s="213"/>
      <c r="D109" s="213"/>
      <c r="E109" s="213"/>
      <c r="F109" s="213"/>
      <c r="G109" s="213"/>
      <c r="H109" s="213"/>
      <c r="I109" s="213"/>
      <c r="J109" s="213"/>
      <c r="K109" s="213"/>
      <c r="L109" s="213"/>
      <c r="M109" s="213"/>
      <c r="N109" s="213"/>
      <c r="O109" s="213"/>
      <c r="P109" s="213"/>
      <c r="Q109" s="213"/>
      <c r="R109" s="213"/>
      <c r="S109" s="213"/>
      <c r="T109" s="213"/>
      <c r="U109" s="213"/>
      <c r="V109" s="213"/>
      <c r="W109" s="213"/>
      <c r="X109" s="213"/>
      <c r="Y109" s="213"/>
      <c r="Z109" s="213"/>
      <c r="AA109" s="213"/>
      <c r="AB109" s="213"/>
      <c r="AC109" s="213"/>
      <c r="AD109" s="213"/>
      <c r="AE109" s="213"/>
      <c r="AF109" s="213"/>
      <c r="AG109" s="213"/>
      <c r="AH109" s="213"/>
      <c r="AI109" s="213"/>
      <c r="AJ109" s="213"/>
      <c r="AK109" s="213"/>
      <c r="AL109" s="213"/>
      <c r="AM109" s="213"/>
      <c r="AN109" s="213"/>
      <c r="AO109" s="213"/>
      <c r="AP109" s="213"/>
      <c r="AQ109" s="213"/>
      <c r="AR109" s="213"/>
    </row>
  </sheetData>
  <sheetProtection algorithmName="SHA-512" hashValue="HN3byp+UEFCUIfHw9a9f45QFN0XHLAGjdkC06KxEFF/ZI1HZkQX4gXmtQCo+XVbT1HHXsbDYAdyzLq/ON8wQuw==" saltValue="EHNHq8ueUxFm8Zj1wC0nGg==" spinCount="100000" sheet="1" objects="1" scenarios="1" selectLockedCells="1"/>
  <mergeCells count="165">
    <mergeCell ref="AL34:AR35"/>
    <mergeCell ref="A34:B35"/>
    <mergeCell ref="A40:B41"/>
    <mergeCell ref="A52:B53"/>
    <mergeCell ref="J28:P29"/>
    <mergeCell ref="O52:S53"/>
    <mergeCell ref="C50:N51"/>
    <mergeCell ref="C35:AK35"/>
    <mergeCell ref="Q32:AD33"/>
    <mergeCell ref="Q28:AD29"/>
    <mergeCell ref="AD50:AH51"/>
    <mergeCell ref="C34:AK34"/>
    <mergeCell ref="C32:I33"/>
    <mergeCell ref="Y40:AI41"/>
    <mergeCell ref="T43:X48"/>
    <mergeCell ref="AD43:AR43"/>
    <mergeCell ref="Y39:AI39"/>
    <mergeCell ref="AE32:AK33"/>
    <mergeCell ref="Y37:AI38"/>
    <mergeCell ref="N37:X39"/>
    <mergeCell ref="A32:B33"/>
    <mergeCell ref="AN44:AR48"/>
    <mergeCell ref="AN49:AR49"/>
    <mergeCell ref="AN50:AR51"/>
    <mergeCell ref="A106:AR109"/>
    <mergeCell ref="A69:AR69"/>
    <mergeCell ref="AN64:AR65"/>
    <mergeCell ref="A58:B59"/>
    <mergeCell ref="AD58:AH59"/>
    <mergeCell ref="Y58:AC59"/>
    <mergeCell ref="AN60:AR61"/>
    <mergeCell ref="AD62:AH63"/>
    <mergeCell ref="AI60:AM61"/>
    <mergeCell ref="AD64:AH65"/>
    <mergeCell ref="A60:B61"/>
    <mergeCell ref="A62:B63"/>
    <mergeCell ref="C60:AC61"/>
    <mergeCell ref="C62:AC63"/>
    <mergeCell ref="AI58:AM59"/>
    <mergeCell ref="A90:AR93"/>
    <mergeCell ref="A71:B72"/>
    <mergeCell ref="C71:V72"/>
    <mergeCell ref="AN71:AR72"/>
    <mergeCell ref="A64:B65"/>
    <mergeCell ref="A82:AR82"/>
    <mergeCell ref="A86:AR89"/>
    <mergeCell ref="A73:B74"/>
    <mergeCell ref="AI64:AM65"/>
    <mergeCell ref="A30:B31"/>
    <mergeCell ref="C28:I29"/>
    <mergeCell ref="J11:P12"/>
    <mergeCell ref="Q11:W12"/>
    <mergeCell ref="A1:B4"/>
    <mergeCell ref="A9:B10"/>
    <mergeCell ref="A11:B12"/>
    <mergeCell ref="A13:B14"/>
    <mergeCell ref="A15:B16"/>
    <mergeCell ref="A22:B23"/>
    <mergeCell ref="C9:I10"/>
    <mergeCell ref="J30:P31"/>
    <mergeCell ref="Q30:AD31"/>
    <mergeCell ref="C5:I8"/>
    <mergeCell ref="J8:P8"/>
    <mergeCell ref="Q8:W8"/>
    <mergeCell ref="X8:AD8"/>
    <mergeCell ref="C15:F15"/>
    <mergeCell ref="AE9:AK10"/>
    <mergeCell ref="X9:AD10"/>
    <mergeCell ref="C13:W14"/>
    <mergeCell ref="C11:I12"/>
    <mergeCell ref="X11:AD12"/>
    <mergeCell ref="AE11:AK12"/>
    <mergeCell ref="A18:B21"/>
    <mergeCell ref="AL5:AR7"/>
    <mergeCell ref="J5:P7"/>
    <mergeCell ref="Q5:W7"/>
    <mergeCell ref="X5:AD7"/>
    <mergeCell ref="AE20:AI21"/>
    <mergeCell ref="AL13:AR14"/>
    <mergeCell ref="AL9:AR10"/>
    <mergeCell ref="AE5:AK7"/>
    <mergeCell ref="AE13:AK14"/>
    <mergeCell ref="J9:P10"/>
    <mergeCell ref="Q9:W10"/>
    <mergeCell ref="X13:AD14"/>
    <mergeCell ref="AL11:AR12"/>
    <mergeCell ref="AE8:AK8"/>
    <mergeCell ref="AL8:AR8"/>
    <mergeCell ref="AE30:AK31"/>
    <mergeCell ref="J32:P33"/>
    <mergeCell ref="AE15:AK16"/>
    <mergeCell ref="D22:H23"/>
    <mergeCell ref="C30:I31"/>
    <mergeCell ref="AE23:AI24"/>
    <mergeCell ref="X15:AD16"/>
    <mergeCell ref="AJ20:AL20"/>
    <mergeCell ref="AL15:AR16"/>
    <mergeCell ref="AL30:AR31"/>
    <mergeCell ref="AL28:AR29"/>
    <mergeCell ref="AE28:AK29"/>
    <mergeCell ref="AM20:AQ21"/>
    <mergeCell ref="AL32:AR33"/>
    <mergeCell ref="C37:M39"/>
    <mergeCell ref="A102:AR105"/>
    <mergeCell ref="A98:AR101"/>
    <mergeCell ref="AN73:AR74"/>
    <mergeCell ref="AN52:AR53"/>
    <mergeCell ref="T50:X51"/>
    <mergeCell ref="Y50:AC51"/>
    <mergeCell ref="C56:S56"/>
    <mergeCell ref="A75:B76"/>
    <mergeCell ref="A77:B78"/>
    <mergeCell ref="Y49:AC49"/>
    <mergeCell ref="O48:S49"/>
    <mergeCell ref="AI52:AM53"/>
    <mergeCell ref="AD49:AH49"/>
    <mergeCell ref="C49:N49"/>
    <mergeCell ref="Y52:AC53"/>
    <mergeCell ref="AD56:AH57"/>
    <mergeCell ref="C57:H57"/>
    <mergeCell ref="AI62:AM63"/>
    <mergeCell ref="A94:AR97"/>
    <mergeCell ref="A84:AR84"/>
    <mergeCell ref="AN75:AR76"/>
    <mergeCell ref="AN77:AR78"/>
    <mergeCell ref="AN56:AR57"/>
    <mergeCell ref="A46:B47"/>
    <mergeCell ref="Y54:AC55"/>
    <mergeCell ref="T49:X49"/>
    <mergeCell ref="T58:X59"/>
    <mergeCell ref="C58:S58"/>
    <mergeCell ref="O46:S47"/>
    <mergeCell ref="A54:B55"/>
    <mergeCell ref="A48:B49"/>
    <mergeCell ref="C52:N53"/>
    <mergeCell ref="Y43:AC48"/>
    <mergeCell ref="T56:X57"/>
    <mergeCell ref="A50:B51"/>
    <mergeCell ref="Y56:AC57"/>
    <mergeCell ref="C54:S55"/>
    <mergeCell ref="A56:B57"/>
    <mergeCell ref="C73:M74"/>
    <mergeCell ref="C75:M76"/>
    <mergeCell ref="C77:M78"/>
    <mergeCell ref="C64:AC65"/>
    <mergeCell ref="N40:X41"/>
    <mergeCell ref="AN62:AR63"/>
    <mergeCell ref="AI49:AM49"/>
    <mergeCell ref="AD60:AH61"/>
    <mergeCell ref="O50:S51"/>
    <mergeCell ref="AD54:AH55"/>
    <mergeCell ref="C48:N48"/>
    <mergeCell ref="C40:M41"/>
    <mergeCell ref="C46:N47"/>
    <mergeCell ref="AI44:AM45"/>
    <mergeCell ref="AN58:AR59"/>
    <mergeCell ref="AI54:AM55"/>
    <mergeCell ref="T52:X53"/>
    <mergeCell ref="T54:X55"/>
    <mergeCell ref="AI56:AM57"/>
    <mergeCell ref="AN54:AR55"/>
    <mergeCell ref="AD52:AH53"/>
    <mergeCell ref="AD44:AH48"/>
    <mergeCell ref="AI46:AM48"/>
    <mergeCell ref="AI50:AM51"/>
  </mergeCells>
  <dataValidations count="1">
    <dataValidation type="list" allowBlank="1" showInputMessage="1" showErrorMessage="1" sqref="D3 L20 L23">
      <formula1>$AZ$1:$AZ$2</formula1>
    </dataValidation>
  </dataValidations>
  <pageMargins left="0.15748031496062992" right="0.19685039370078741" top="0.59055118110236227" bottom="0.46" header="0.31496062992125984" footer="0.17"/>
  <pageSetup paperSize="9" fitToHeight="0" orientation="portrait" r:id="rId1"/>
  <headerFooter>
    <oddHeader>&amp;CSeite &amp;P von &amp;N</oddHeader>
    <oddFooter>&amp;L&amp;F</oddFooter>
  </headerFooter>
  <rowBreaks count="1" manualBreakCount="1">
    <brk id="8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AV52"/>
  <sheetViews>
    <sheetView showGridLines="0" showRowColHeaders="0" tabSelected="1" zoomScale="125" zoomScaleNormal="125" workbookViewId="0">
      <selection activeCell="C5" sqref="C5:AR6"/>
    </sheetView>
  </sheetViews>
  <sheetFormatPr baseColWidth="10" defaultColWidth="2.28515625" defaultRowHeight="12" customHeight="1" x14ac:dyDescent="0.25"/>
  <cols>
    <col min="1" max="2" width="1.42578125" style="6" customWidth="1"/>
    <col min="3" max="3" width="2.7109375" style="6" customWidth="1"/>
    <col min="4" max="44" width="2.28515625" style="6"/>
    <col min="45" max="47" width="2.28515625" style="5"/>
    <col min="48" max="48" width="2.28515625" style="5" customWidth="1"/>
    <col min="49" max="51" width="2.28515625" style="6" customWidth="1"/>
    <col min="52" max="52" width="2.7109375" style="6" customWidth="1"/>
    <col min="53" max="66" width="2.28515625" style="6" customWidth="1"/>
    <col min="67" max="67" width="4.85546875" style="6" customWidth="1"/>
    <col min="68" max="69" width="2.28515625" style="6" customWidth="1"/>
    <col min="70" max="86" width="2.28515625" style="6"/>
    <col min="87" max="89" width="2.28515625" style="6" customWidth="1"/>
    <col min="90" max="91" width="2.28515625" style="6"/>
    <col min="92" max="92" width="2.28515625" style="6" customWidth="1"/>
    <col min="93" max="16384" width="2.28515625" style="6"/>
  </cols>
  <sheetData>
    <row r="1" spans="1:44" ht="12" customHeight="1" x14ac:dyDescent="0.25">
      <c r="A1" s="458" t="s">
        <v>106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  <c r="P1" s="458"/>
      <c r="Q1" s="458"/>
      <c r="R1" s="458"/>
      <c r="S1" s="458"/>
      <c r="T1" s="458"/>
      <c r="U1" s="458"/>
      <c r="V1" s="458"/>
      <c r="W1" s="458"/>
      <c r="X1" s="458"/>
      <c r="Y1" s="458"/>
      <c r="Z1" s="458"/>
      <c r="AA1" s="458"/>
      <c r="AB1" s="458"/>
      <c r="AC1" s="458"/>
      <c r="AD1" s="458"/>
      <c r="AE1" s="458"/>
      <c r="AF1" s="458"/>
      <c r="AK1" s="447">
        <f>Administration!J1</f>
        <v>2017</v>
      </c>
      <c r="AL1" s="447"/>
      <c r="AM1" s="447"/>
      <c r="AN1" s="447"/>
      <c r="AO1" s="447"/>
      <c r="AP1" s="447"/>
      <c r="AQ1" s="447"/>
      <c r="AR1" s="447"/>
    </row>
    <row r="2" spans="1:44" ht="12" customHeight="1" x14ac:dyDescent="0.25">
      <c r="A2" s="458"/>
      <c r="B2" s="458"/>
      <c r="C2" s="458"/>
      <c r="D2" s="458"/>
      <c r="E2" s="458"/>
      <c r="F2" s="458"/>
      <c r="G2" s="458"/>
      <c r="H2" s="458"/>
      <c r="I2" s="458"/>
      <c r="J2" s="458"/>
      <c r="K2" s="458"/>
      <c r="L2" s="458"/>
      <c r="M2" s="458"/>
      <c r="N2" s="458"/>
      <c r="O2" s="458"/>
      <c r="P2" s="458"/>
      <c r="Q2" s="458"/>
      <c r="R2" s="458"/>
      <c r="S2" s="458"/>
      <c r="T2" s="458"/>
      <c r="U2" s="458"/>
      <c r="V2" s="458"/>
      <c r="W2" s="458"/>
      <c r="X2" s="458"/>
      <c r="Y2" s="458"/>
      <c r="Z2" s="458"/>
      <c r="AA2" s="458"/>
      <c r="AB2" s="458"/>
      <c r="AC2" s="458"/>
      <c r="AD2" s="458"/>
      <c r="AE2" s="458"/>
      <c r="AF2" s="458"/>
      <c r="AK2" s="447"/>
      <c r="AL2" s="447"/>
      <c r="AM2" s="447"/>
      <c r="AN2" s="447"/>
      <c r="AO2" s="447"/>
      <c r="AP2" s="447"/>
      <c r="AQ2" s="447"/>
      <c r="AR2" s="447"/>
    </row>
    <row r="3" spans="1:44" ht="3.75" customHeight="1" x14ac:dyDescent="0.25"/>
    <row r="4" spans="1:44" ht="12" customHeight="1" x14ac:dyDescent="0.25">
      <c r="A4" s="459">
        <v>1</v>
      </c>
      <c r="B4" s="460"/>
      <c r="C4" s="92" t="s">
        <v>84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3"/>
    </row>
    <row r="5" spans="1:44" ht="12" customHeight="1" x14ac:dyDescent="0.25">
      <c r="A5" s="407"/>
      <c r="B5" s="408"/>
      <c r="C5" s="448"/>
      <c r="D5" s="449"/>
      <c r="E5" s="449"/>
      <c r="F5" s="449"/>
      <c r="G5" s="449"/>
      <c r="H5" s="449"/>
      <c r="I5" s="449"/>
      <c r="J5" s="449"/>
      <c r="K5" s="449"/>
      <c r="L5" s="449"/>
      <c r="M5" s="449"/>
      <c r="N5" s="449"/>
      <c r="O5" s="449"/>
      <c r="P5" s="449"/>
      <c r="Q5" s="449"/>
      <c r="R5" s="449"/>
      <c r="S5" s="449"/>
      <c r="T5" s="449"/>
      <c r="U5" s="449"/>
      <c r="V5" s="449"/>
      <c r="W5" s="449"/>
      <c r="X5" s="449"/>
      <c r="Y5" s="449"/>
      <c r="Z5" s="449"/>
      <c r="AA5" s="449"/>
      <c r="AB5" s="449"/>
      <c r="AC5" s="449"/>
      <c r="AD5" s="449"/>
      <c r="AE5" s="449"/>
      <c r="AF5" s="449"/>
      <c r="AG5" s="449"/>
      <c r="AH5" s="449"/>
      <c r="AI5" s="449"/>
      <c r="AJ5" s="449"/>
      <c r="AK5" s="449"/>
      <c r="AL5" s="449"/>
      <c r="AM5" s="449"/>
      <c r="AN5" s="449"/>
      <c r="AO5" s="449"/>
      <c r="AP5" s="449"/>
      <c r="AQ5" s="449"/>
      <c r="AR5" s="450"/>
    </row>
    <row r="6" spans="1:44" ht="12" customHeight="1" x14ac:dyDescent="0.25">
      <c r="A6" s="407"/>
      <c r="B6" s="408"/>
      <c r="C6" s="451"/>
      <c r="D6" s="452"/>
      <c r="E6" s="452"/>
      <c r="F6" s="452"/>
      <c r="G6" s="452"/>
      <c r="H6" s="452"/>
      <c r="I6" s="452"/>
      <c r="J6" s="452"/>
      <c r="K6" s="452"/>
      <c r="L6" s="452"/>
      <c r="M6" s="452"/>
      <c r="N6" s="452"/>
      <c r="O6" s="452"/>
      <c r="P6" s="452"/>
      <c r="Q6" s="452"/>
      <c r="R6" s="452"/>
      <c r="S6" s="452"/>
      <c r="T6" s="452"/>
      <c r="U6" s="452"/>
      <c r="V6" s="452"/>
      <c r="W6" s="452"/>
      <c r="X6" s="452"/>
      <c r="Y6" s="452"/>
      <c r="Z6" s="452"/>
      <c r="AA6" s="452"/>
      <c r="AB6" s="452"/>
      <c r="AC6" s="452"/>
      <c r="AD6" s="452"/>
      <c r="AE6" s="452"/>
      <c r="AF6" s="452"/>
      <c r="AG6" s="452"/>
      <c r="AH6" s="452"/>
      <c r="AI6" s="452"/>
      <c r="AJ6" s="452"/>
      <c r="AK6" s="452"/>
      <c r="AL6" s="452"/>
      <c r="AM6" s="452"/>
      <c r="AN6" s="452"/>
      <c r="AO6" s="452"/>
      <c r="AP6" s="452"/>
      <c r="AQ6" s="452"/>
      <c r="AR6" s="453"/>
    </row>
    <row r="7" spans="1:44" ht="12" customHeight="1" x14ac:dyDescent="0.25">
      <c r="A7" s="407">
        <f>A4+1</f>
        <v>2</v>
      </c>
      <c r="B7" s="408"/>
      <c r="C7" s="8" t="s">
        <v>83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9"/>
    </row>
    <row r="8" spans="1:44" ht="12" customHeight="1" x14ac:dyDescent="0.25">
      <c r="A8" s="407"/>
      <c r="B8" s="408"/>
      <c r="C8" s="448"/>
      <c r="D8" s="449"/>
      <c r="E8" s="449"/>
      <c r="F8" s="449"/>
      <c r="G8" s="449"/>
      <c r="H8" s="449"/>
      <c r="I8" s="449"/>
      <c r="J8" s="449"/>
      <c r="K8" s="449"/>
      <c r="L8" s="449"/>
      <c r="M8" s="449"/>
      <c r="N8" s="449"/>
      <c r="O8" s="449"/>
      <c r="P8" s="449"/>
      <c r="Q8" s="449"/>
      <c r="R8" s="449"/>
      <c r="S8" s="449"/>
      <c r="T8" s="449"/>
      <c r="U8" s="449"/>
      <c r="V8" s="449"/>
      <c r="W8" s="449"/>
      <c r="X8" s="449"/>
      <c r="Y8" s="449"/>
      <c r="Z8" s="449"/>
      <c r="AA8" s="449"/>
      <c r="AB8" s="449"/>
      <c r="AC8" s="449"/>
      <c r="AD8" s="449"/>
      <c r="AE8" s="449"/>
      <c r="AF8" s="449"/>
      <c r="AG8" s="449"/>
      <c r="AH8" s="449"/>
      <c r="AI8" s="449"/>
      <c r="AJ8" s="449"/>
      <c r="AK8" s="449"/>
      <c r="AL8" s="449"/>
      <c r="AM8" s="449"/>
      <c r="AN8" s="449"/>
      <c r="AO8" s="449"/>
      <c r="AP8" s="449"/>
      <c r="AQ8" s="449"/>
      <c r="AR8" s="450"/>
    </row>
    <row r="9" spans="1:44" ht="12" customHeight="1" x14ac:dyDescent="0.25">
      <c r="A9" s="407"/>
      <c r="B9" s="408"/>
      <c r="C9" s="451"/>
      <c r="D9" s="452"/>
      <c r="E9" s="452"/>
      <c r="F9" s="452"/>
      <c r="G9" s="452"/>
      <c r="H9" s="452"/>
      <c r="I9" s="452"/>
      <c r="J9" s="452"/>
      <c r="K9" s="452"/>
      <c r="L9" s="452"/>
      <c r="M9" s="452"/>
      <c r="N9" s="452"/>
      <c r="O9" s="452"/>
      <c r="P9" s="452"/>
      <c r="Q9" s="452"/>
      <c r="R9" s="452"/>
      <c r="S9" s="452"/>
      <c r="T9" s="452"/>
      <c r="U9" s="452"/>
      <c r="V9" s="452"/>
      <c r="W9" s="452"/>
      <c r="X9" s="452"/>
      <c r="Y9" s="452"/>
      <c r="Z9" s="452"/>
      <c r="AA9" s="452"/>
      <c r="AB9" s="452"/>
      <c r="AC9" s="452"/>
      <c r="AD9" s="452"/>
      <c r="AE9" s="452"/>
      <c r="AF9" s="452"/>
      <c r="AG9" s="452"/>
      <c r="AH9" s="452"/>
      <c r="AI9" s="452"/>
      <c r="AJ9" s="452"/>
      <c r="AK9" s="452"/>
      <c r="AL9" s="452"/>
      <c r="AM9" s="452"/>
      <c r="AN9" s="452"/>
      <c r="AO9" s="452"/>
      <c r="AP9" s="452"/>
      <c r="AQ9" s="452"/>
      <c r="AR9" s="453"/>
    </row>
    <row r="10" spans="1:44" ht="12" customHeight="1" x14ac:dyDescent="0.25">
      <c r="A10" s="407">
        <f>A7+1</f>
        <v>3</v>
      </c>
      <c r="B10" s="408"/>
      <c r="C10" s="8" t="s">
        <v>82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9"/>
    </row>
    <row r="11" spans="1:44" ht="12" customHeight="1" x14ac:dyDescent="0.25">
      <c r="A11" s="407"/>
      <c r="B11" s="408"/>
      <c r="C11" s="454"/>
      <c r="D11" s="455"/>
      <c r="E11" s="455"/>
      <c r="F11" s="455"/>
      <c r="G11" s="455"/>
      <c r="H11" s="455"/>
      <c r="I11" s="455"/>
      <c r="J11" s="455"/>
      <c r="K11" s="455"/>
      <c r="L11" s="455"/>
      <c r="M11" s="455"/>
      <c r="N11" s="455"/>
      <c r="O11" s="455"/>
      <c r="P11" s="455"/>
      <c r="Q11" s="455"/>
      <c r="R11" s="455"/>
      <c r="S11" s="455"/>
      <c r="T11" s="455"/>
      <c r="U11" s="455"/>
      <c r="V11" s="455"/>
      <c r="W11" s="455"/>
      <c r="X11" s="455"/>
      <c r="Y11" s="455"/>
      <c r="Z11" s="455"/>
      <c r="AA11" s="455"/>
      <c r="AB11" s="455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9"/>
    </row>
    <row r="12" spans="1:44" ht="12" customHeight="1" x14ac:dyDescent="0.25">
      <c r="A12" s="407"/>
      <c r="B12" s="408"/>
      <c r="C12" s="456"/>
      <c r="D12" s="457"/>
      <c r="E12" s="457"/>
      <c r="F12" s="457"/>
      <c r="G12" s="457"/>
      <c r="H12" s="457"/>
      <c r="I12" s="457"/>
      <c r="J12" s="457"/>
      <c r="K12" s="457"/>
      <c r="L12" s="457"/>
      <c r="M12" s="457"/>
      <c r="N12" s="457"/>
      <c r="O12" s="457"/>
      <c r="P12" s="457"/>
      <c r="Q12" s="457"/>
      <c r="R12" s="457"/>
      <c r="S12" s="457"/>
      <c r="T12" s="457"/>
      <c r="U12" s="457"/>
      <c r="V12" s="457"/>
      <c r="W12" s="457"/>
      <c r="X12" s="457"/>
      <c r="Y12" s="457"/>
      <c r="Z12" s="457"/>
      <c r="AA12" s="457"/>
      <c r="AB12" s="457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9"/>
    </row>
    <row r="13" spans="1:44" ht="3.75" customHeight="1" x14ac:dyDescent="0.25">
      <c r="A13" s="409"/>
      <c r="B13" s="410"/>
      <c r="C13" s="2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22"/>
    </row>
    <row r="14" spans="1:44" ht="12" customHeight="1" x14ac:dyDescent="0.25">
      <c r="A14" s="413">
        <f>A10+1</f>
        <v>4</v>
      </c>
      <c r="B14" s="414"/>
      <c r="C14" s="1" t="s">
        <v>81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3"/>
    </row>
    <row r="15" spans="1:44" ht="20.100000000000001" customHeight="1" x14ac:dyDescent="0.2">
      <c r="A15" s="413"/>
      <c r="B15" s="414"/>
      <c r="C15" s="108" t="s">
        <v>85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9"/>
    </row>
    <row r="16" spans="1:44" ht="14.1" customHeight="1" x14ac:dyDescent="0.25">
      <c r="A16" s="413"/>
      <c r="B16" s="414"/>
      <c r="C16" s="415" t="str">
        <f>"Im Wirtschaftsjahr "&amp;Administration!AA3&amp;" wurden folgende Holznutzungen aus volks-/staatswirtschaftlichen Gründen"</f>
        <v>Im Wirtschaftsjahr 2017/2018 (2017) wurden folgende Holznutzungen aus volks-/staatswirtschaftlichen Gründen</v>
      </c>
      <c r="D16" s="416"/>
      <c r="E16" s="416"/>
      <c r="F16" s="416"/>
      <c r="G16" s="416"/>
      <c r="H16" s="416"/>
      <c r="I16" s="416"/>
      <c r="J16" s="416"/>
      <c r="K16" s="416"/>
      <c r="L16" s="416"/>
      <c r="M16" s="416"/>
      <c r="N16" s="416"/>
      <c r="O16" s="416"/>
      <c r="P16" s="416"/>
      <c r="Q16" s="416"/>
      <c r="R16" s="416"/>
      <c r="S16" s="416"/>
      <c r="T16" s="416"/>
      <c r="U16" s="416"/>
      <c r="V16" s="416"/>
      <c r="W16" s="416"/>
      <c r="X16" s="416"/>
      <c r="Y16" s="416"/>
      <c r="Z16" s="416"/>
      <c r="AA16" s="416"/>
      <c r="AB16" s="416"/>
      <c r="AC16" s="416"/>
      <c r="AD16" s="416"/>
      <c r="AE16" s="416"/>
      <c r="AF16" s="416"/>
      <c r="AG16" s="416"/>
      <c r="AH16" s="416"/>
      <c r="AI16" s="416"/>
      <c r="AJ16" s="416"/>
      <c r="AK16" s="416"/>
      <c r="AL16" s="416"/>
      <c r="AM16" s="370"/>
      <c r="AN16" s="371"/>
      <c r="AO16" s="371"/>
      <c r="AP16" s="371"/>
      <c r="AQ16" s="371"/>
      <c r="AR16" s="372"/>
    </row>
    <row r="17" spans="1:44" ht="14.1" customHeight="1" x14ac:dyDescent="0.25">
      <c r="A17" s="413"/>
      <c r="B17" s="414"/>
      <c r="C17" s="423" t="s">
        <v>101</v>
      </c>
      <c r="D17" s="424"/>
      <c r="E17" s="424"/>
      <c r="F17" s="424"/>
      <c r="G17" s="424"/>
      <c r="H17" s="384" t="str">
        <f>"(Übertrag nach Zeile "&amp;'Anlage L'!A46&amp;" der Anlage L)"</f>
        <v>(Übertrag nach Zeile 112 der Anlage L)</v>
      </c>
      <c r="I17" s="384"/>
      <c r="J17" s="384"/>
      <c r="K17" s="384"/>
      <c r="L17" s="384"/>
      <c r="M17" s="384"/>
      <c r="N17" s="384"/>
      <c r="O17" s="384"/>
      <c r="P17" s="384"/>
      <c r="Q17" s="384"/>
      <c r="R17" s="384"/>
      <c r="S17" s="385" t="s">
        <v>108</v>
      </c>
      <c r="T17" s="385"/>
      <c r="U17" s="385"/>
      <c r="V17" s="385"/>
      <c r="W17" s="385"/>
      <c r="X17" s="385"/>
      <c r="Y17" s="385"/>
      <c r="Z17" s="385"/>
      <c r="AA17" s="385"/>
      <c r="AB17" s="385"/>
      <c r="AC17" s="385"/>
      <c r="AD17" s="385"/>
      <c r="AE17" s="385"/>
      <c r="AF17" s="385"/>
      <c r="AG17" s="385"/>
      <c r="AH17" s="385"/>
      <c r="AI17" s="385"/>
      <c r="AJ17" s="117"/>
      <c r="AK17" s="117"/>
      <c r="AL17" s="118"/>
      <c r="AM17" s="373"/>
      <c r="AN17" s="374"/>
      <c r="AO17" s="374"/>
      <c r="AP17" s="374"/>
      <c r="AQ17" s="374"/>
      <c r="AR17" s="375"/>
    </row>
    <row r="18" spans="1:44" ht="20.100000000000001" customHeight="1" x14ac:dyDescent="0.2">
      <c r="A18" s="92"/>
      <c r="B18" s="3"/>
      <c r="C18" s="108" t="s">
        <v>12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3"/>
    </row>
    <row r="19" spans="1:44" ht="12" customHeight="1" x14ac:dyDescent="0.25">
      <c r="A19" s="8"/>
      <c r="B19" s="9"/>
      <c r="C19" s="356" t="s">
        <v>58</v>
      </c>
      <c r="D19" s="351"/>
      <c r="E19" s="351"/>
      <c r="F19" s="351"/>
      <c r="G19" s="355"/>
      <c r="H19" s="350" t="s">
        <v>13</v>
      </c>
      <c r="I19" s="351"/>
      <c r="J19" s="351"/>
      <c r="K19" s="351"/>
      <c r="L19" s="351"/>
      <c r="M19" s="351"/>
      <c r="N19" s="355"/>
      <c r="O19" s="350" t="s">
        <v>86</v>
      </c>
      <c r="P19" s="351"/>
      <c r="Q19" s="351"/>
      <c r="R19" s="351"/>
      <c r="S19" s="351"/>
      <c r="T19" s="351"/>
      <c r="U19" s="351"/>
      <c r="V19" s="351"/>
      <c r="W19" s="351"/>
      <c r="X19" s="351"/>
      <c r="Y19" s="351"/>
      <c r="Z19" s="355"/>
      <c r="AA19" s="337" t="s">
        <v>88</v>
      </c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7"/>
      <c r="AM19" s="350" t="s">
        <v>90</v>
      </c>
      <c r="AN19" s="351"/>
      <c r="AO19" s="351"/>
      <c r="AP19" s="351"/>
      <c r="AQ19" s="351"/>
      <c r="AR19" s="352"/>
    </row>
    <row r="20" spans="1:44" ht="12" customHeight="1" x14ac:dyDescent="0.25">
      <c r="A20" s="8"/>
      <c r="B20" s="9"/>
      <c r="C20" s="357"/>
      <c r="D20" s="195"/>
      <c r="E20" s="195"/>
      <c r="F20" s="195"/>
      <c r="G20" s="196"/>
      <c r="H20" s="194"/>
      <c r="I20" s="195"/>
      <c r="J20" s="195"/>
      <c r="K20" s="195"/>
      <c r="L20" s="195"/>
      <c r="M20" s="195"/>
      <c r="N20" s="196"/>
      <c r="O20" s="164" t="s">
        <v>105</v>
      </c>
      <c r="P20" s="165"/>
      <c r="Q20" s="165"/>
      <c r="R20" s="165"/>
      <c r="S20" s="165"/>
      <c r="T20" s="166"/>
      <c r="U20" s="164" t="s">
        <v>87</v>
      </c>
      <c r="V20" s="165"/>
      <c r="W20" s="165"/>
      <c r="X20" s="165"/>
      <c r="Y20" s="165"/>
      <c r="Z20" s="166"/>
      <c r="AA20" s="164" t="s">
        <v>89</v>
      </c>
      <c r="AB20" s="165"/>
      <c r="AC20" s="165"/>
      <c r="AD20" s="165"/>
      <c r="AE20" s="165"/>
      <c r="AF20" s="166"/>
      <c r="AG20" s="164" t="str">
        <f>"im laufenden Wj. "&amp;Administration!AA3</f>
        <v>im laufenden Wj. 2017/2018 (2017)</v>
      </c>
      <c r="AH20" s="165"/>
      <c r="AI20" s="165"/>
      <c r="AJ20" s="165"/>
      <c r="AK20" s="165"/>
      <c r="AL20" s="166"/>
      <c r="AM20" s="194"/>
      <c r="AN20" s="195"/>
      <c r="AO20" s="195"/>
      <c r="AP20" s="195"/>
      <c r="AQ20" s="195"/>
      <c r="AR20" s="353"/>
    </row>
    <row r="21" spans="1:44" ht="12" customHeight="1" x14ac:dyDescent="0.25">
      <c r="A21" s="8"/>
      <c r="B21" s="9"/>
      <c r="C21" s="357"/>
      <c r="D21" s="195"/>
      <c r="E21" s="195"/>
      <c r="F21" s="195"/>
      <c r="G21" s="196"/>
      <c r="H21" s="194"/>
      <c r="I21" s="195"/>
      <c r="J21" s="195"/>
      <c r="K21" s="195"/>
      <c r="L21" s="195"/>
      <c r="M21" s="195"/>
      <c r="N21" s="196"/>
      <c r="O21" s="164"/>
      <c r="P21" s="165"/>
      <c r="Q21" s="165"/>
      <c r="R21" s="165"/>
      <c r="S21" s="165"/>
      <c r="T21" s="166"/>
      <c r="U21" s="164"/>
      <c r="V21" s="165"/>
      <c r="W21" s="165"/>
      <c r="X21" s="165"/>
      <c r="Y21" s="165"/>
      <c r="Z21" s="166"/>
      <c r="AA21" s="164"/>
      <c r="AB21" s="165"/>
      <c r="AC21" s="165"/>
      <c r="AD21" s="165"/>
      <c r="AE21" s="165"/>
      <c r="AF21" s="166"/>
      <c r="AG21" s="164"/>
      <c r="AH21" s="165"/>
      <c r="AI21" s="165"/>
      <c r="AJ21" s="165"/>
      <c r="AK21" s="165"/>
      <c r="AL21" s="166"/>
      <c r="AM21" s="172" t="s">
        <v>104</v>
      </c>
      <c r="AN21" s="173"/>
      <c r="AO21" s="173"/>
      <c r="AP21" s="173"/>
      <c r="AQ21" s="173"/>
      <c r="AR21" s="354"/>
    </row>
    <row r="22" spans="1:44" ht="12" customHeight="1" x14ac:dyDescent="0.25">
      <c r="A22" s="8"/>
      <c r="B22" s="9"/>
      <c r="C22" s="357"/>
      <c r="D22" s="195"/>
      <c r="E22" s="195"/>
      <c r="F22" s="195"/>
      <c r="G22" s="196"/>
      <c r="H22" s="194"/>
      <c r="I22" s="195"/>
      <c r="J22" s="195"/>
      <c r="K22" s="195"/>
      <c r="L22" s="195"/>
      <c r="M22" s="195"/>
      <c r="N22" s="196"/>
      <c r="O22" s="164"/>
      <c r="P22" s="165"/>
      <c r="Q22" s="165"/>
      <c r="R22" s="165"/>
      <c r="S22" s="165"/>
      <c r="T22" s="166"/>
      <c r="U22" s="164"/>
      <c r="V22" s="165"/>
      <c r="W22" s="165"/>
      <c r="X22" s="165"/>
      <c r="Y22" s="165"/>
      <c r="Z22" s="166"/>
      <c r="AA22" s="164"/>
      <c r="AB22" s="165"/>
      <c r="AC22" s="165"/>
      <c r="AD22" s="165"/>
      <c r="AE22" s="165"/>
      <c r="AF22" s="166"/>
      <c r="AG22" s="164"/>
      <c r="AH22" s="165"/>
      <c r="AI22" s="165"/>
      <c r="AJ22" s="165"/>
      <c r="AK22" s="165"/>
      <c r="AL22" s="166"/>
      <c r="AM22" s="172"/>
      <c r="AN22" s="173"/>
      <c r="AO22" s="173"/>
      <c r="AP22" s="173"/>
      <c r="AQ22" s="173"/>
      <c r="AR22" s="354"/>
    </row>
    <row r="23" spans="1:44" ht="12" customHeight="1" x14ac:dyDescent="0.25">
      <c r="A23" s="8"/>
      <c r="B23" s="9"/>
      <c r="C23" s="368">
        <v>1</v>
      </c>
      <c r="D23" s="143"/>
      <c r="E23" s="143"/>
      <c r="F23" s="143"/>
      <c r="G23" s="369"/>
      <c r="H23" s="142">
        <v>2</v>
      </c>
      <c r="I23" s="143"/>
      <c r="J23" s="143"/>
      <c r="K23" s="143"/>
      <c r="L23" s="143"/>
      <c r="M23" s="143"/>
      <c r="N23" s="369"/>
      <c r="O23" s="142">
        <v>3</v>
      </c>
      <c r="P23" s="143"/>
      <c r="Q23" s="143"/>
      <c r="R23" s="143"/>
      <c r="S23" s="143"/>
      <c r="T23" s="369"/>
      <c r="U23" s="142">
        <v>4</v>
      </c>
      <c r="V23" s="143"/>
      <c r="W23" s="143"/>
      <c r="X23" s="143"/>
      <c r="Y23" s="143"/>
      <c r="Z23" s="369"/>
      <c r="AA23" s="142">
        <v>5</v>
      </c>
      <c r="AB23" s="143"/>
      <c r="AC23" s="143"/>
      <c r="AD23" s="143"/>
      <c r="AE23" s="143"/>
      <c r="AF23" s="369"/>
      <c r="AG23" s="142">
        <v>6</v>
      </c>
      <c r="AH23" s="143"/>
      <c r="AI23" s="143"/>
      <c r="AJ23" s="143"/>
      <c r="AK23" s="143"/>
      <c r="AL23" s="369"/>
      <c r="AM23" s="142">
        <v>7</v>
      </c>
      <c r="AN23" s="143"/>
      <c r="AO23" s="143"/>
      <c r="AP23" s="143"/>
      <c r="AQ23" s="143"/>
      <c r="AR23" s="348"/>
    </row>
    <row r="24" spans="1:44" ht="14.1" customHeight="1" x14ac:dyDescent="0.25">
      <c r="A24" s="178">
        <f>A14+1</f>
        <v>5</v>
      </c>
      <c r="B24" s="257"/>
      <c r="C24" s="443" t="str">
        <f>Administration!AA3</f>
        <v>2017/2018 (2017)</v>
      </c>
      <c r="D24" s="376"/>
      <c r="E24" s="376"/>
      <c r="F24" s="376"/>
      <c r="G24" s="107"/>
      <c r="H24" s="380"/>
      <c r="I24" s="381"/>
      <c r="J24" s="381"/>
      <c r="K24" s="381"/>
      <c r="L24" s="381"/>
      <c r="M24" s="381"/>
      <c r="N24" s="381"/>
      <c r="O24" s="362"/>
      <c r="P24" s="363"/>
      <c r="Q24" s="363"/>
      <c r="R24" s="363"/>
      <c r="S24" s="363"/>
      <c r="T24" s="363"/>
      <c r="U24" s="362"/>
      <c r="V24" s="363"/>
      <c r="W24" s="363"/>
      <c r="X24" s="363"/>
      <c r="Y24" s="363"/>
      <c r="Z24" s="364"/>
      <c r="AA24" s="358"/>
      <c r="AB24" s="359"/>
      <c r="AC24" s="359"/>
      <c r="AD24" s="359"/>
      <c r="AE24" s="359"/>
      <c r="AF24" s="359"/>
      <c r="AG24" s="362"/>
      <c r="AH24" s="363"/>
      <c r="AI24" s="363"/>
      <c r="AJ24" s="363"/>
      <c r="AK24" s="363"/>
      <c r="AL24" s="364"/>
      <c r="AM24" s="439">
        <f>O24-AA24-AG24</f>
        <v>0</v>
      </c>
      <c r="AN24" s="440"/>
      <c r="AO24" s="440"/>
      <c r="AP24" s="440"/>
      <c r="AQ24" s="440"/>
      <c r="AR24" s="441"/>
    </row>
    <row r="25" spans="1:44" ht="14.1" customHeight="1" x14ac:dyDescent="0.25">
      <c r="A25" s="180"/>
      <c r="B25" s="285"/>
      <c r="C25" s="444"/>
      <c r="D25" s="445"/>
      <c r="E25" s="445"/>
      <c r="F25" s="445"/>
      <c r="G25" s="109"/>
      <c r="H25" s="382"/>
      <c r="I25" s="383"/>
      <c r="J25" s="383"/>
      <c r="K25" s="383"/>
      <c r="L25" s="383"/>
      <c r="M25" s="383"/>
      <c r="N25" s="383"/>
      <c r="O25" s="365"/>
      <c r="P25" s="366"/>
      <c r="Q25" s="366"/>
      <c r="R25" s="366"/>
      <c r="S25" s="366"/>
      <c r="T25" s="366"/>
      <c r="U25" s="365"/>
      <c r="V25" s="366"/>
      <c r="W25" s="366"/>
      <c r="X25" s="366"/>
      <c r="Y25" s="366"/>
      <c r="Z25" s="367"/>
      <c r="AA25" s="360"/>
      <c r="AB25" s="361"/>
      <c r="AC25" s="361"/>
      <c r="AD25" s="361"/>
      <c r="AE25" s="361"/>
      <c r="AF25" s="361"/>
      <c r="AG25" s="365"/>
      <c r="AH25" s="366"/>
      <c r="AI25" s="366"/>
      <c r="AJ25" s="366"/>
      <c r="AK25" s="366"/>
      <c r="AL25" s="367"/>
      <c r="AM25" s="431"/>
      <c r="AN25" s="432"/>
      <c r="AO25" s="432"/>
      <c r="AP25" s="432"/>
      <c r="AQ25" s="432"/>
      <c r="AR25" s="442"/>
    </row>
    <row r="26" spans="1:44" ht="14.1" customHeight="1" x14ac:dyDescent="0.25">
      <c r="A26" s="407">
        <f>A24+1</f>
        <v>6</v>
      </c>
      <c r="B26" s="408"/>
      <c r="C26" s="443" t="str">
        <f>Administration!AA4</f>
        <v>2016/2017 (2016)</v>
      </c>
      <c r="D26" s="376"/>
      <c r="E26" s="376"/>
      <c r="F26" s="376"/>
      <c r="G26" s="107"/>
      <c r="H26" s="380"/>
      <c r="I26" s="381"/>
      <c r="J26" s="381"/>
      <c r="K26" s="381"/>
      <c r="L26" s="381"/>
      <c r="M26" s="381"/>
      <c r="N26" s="381"/>
      <c r="O26" s="362"/>
      <c r="P26" s="363"/>
      <c r="Q26" s="363"/>
      <c r="R26" s="363"/>
      <c r="S26" s="363"/>
      <c r="T26" s="363"/>
      <c r="U26" s="362"/>
      <c r="V26" s="363"/>
      <c r="W26" s="363"/>
      <c r="X26" s="363"/>
      <c r="Y26" s="363"/>
      <c r="Z26" s="364"/>
      <c r="AA26" s="362"/>
      <c r="AB26" s="363"/>
      <c r="AC26" s="363"/>
      <c r="AD26" s="363"/>
      <c r="AE26" s="363"/>
      <c r="AF26" s="363"/>
      <c r="AG26" s="362"/>
      <c r="AH26" s="363"/>
      <c r="AI26" s="363"/>
      <c r="AJ26" s="363"/>
      <c r="AK26" s="363"/>
      <c r="AL26" s="364"/>
      <c r="AM26" s="439">
        <f>O26-AA26-AG26</f>
        <v>0</v>
      </c>
      <c r="AN26" s="440"/>
      <c r="AO26" s="440"/>
      <c r="AP26" s="440"/>
      <c r="AQ26" s="440"/>
      <c r="AR26" s="441"/>
    </row>
    <row r="27" spans="1:44" ht="14.1" customHeight="1" x14ac:dyDescent="0.25">
      <c r="A27" s="407"/>
      <c r="B27" s="408"/>
      <c r="C27" s="444"/>
      <c r="D27" s="445"/>
      <c r="E27" s="445"/>
      <c r="F27" s="445"/>
      <c r="G27" s="109"/>
      <c r="H27" s="382"/>
      <c r="I27" s="383"/>
      <c r="J27" s="383"/>
      <c r="K27" s="383"/>
      <c r="L27" s="383"/>
      <c r="M27" s="383"/>
      <c r="N27" s="383"/>
      <c r="O27" s="365"/>
      <c r="P27" s="366"/>
      <c r="Q27" s="366"/>
      <c r="R27" s="366"/>
      <c r="S27" s="366"/>
      <c r="T27" s="366"/>
      <c r="U27" s="365"/>
      <c r="V27" s="366"/>
      <c r="W27" s="366"/>
      <c r="X27" s="366"/>
      <c r="Y27" s="366"/>
      <c r="Z27" s="367"/>
      <c r="AA27" s="365"/>
      <c r="AB27" s="366"/>
      <c r="AC27" s="366"/>
      <c r="AD27" s="366"/>
      <c r="AE27" s="366"/>
      <c r="AF27" s="366"/>
      <c r="AG27" s="365"/>
      <c r="AH27" s="366"/>
      <c r="AI27" s="366"/>
      <c r="AJ27" s="366"/>
      <c r="AK27" s="366"/>
      <c r="AL27" s="367"/>
      <c r="AM27" s="431"/>
      <c r="AN27" s="432"/>
      <c r="AO27" s="432"/>
      <c r="AP27" s="432"/>
      <c r="AQ27" s="432"/>
      <c r="AR27" s="442"/>
    </row>
    <row r="28" spans="1:44" ht="14.1" customHeight="1" x14ac:dyDescent="0.25">
      <c r="A28" s="407">
        <f>A26+1</f>
        <v>7</v>
      </c>
      <c r="B28" s="408"/>
      <c r="C28" s="443" t="str">
        <f>Administration!AA5</f>
        <v>2015/2016 (2015)</v>
      </c>
      <c r="D28" s="376"/>
      <c r="E28" s="376"/>
      <c r="F28" s="376"/>
      <c r="G28" s="107"/>
      <c r="H28" s="380"/>
      <c r="I28" s="381"/>
      <c r="J28" s="381"/>
      <c r="K28" s="381"/>
      <c r="L28" s="381"/>
      <c r="M28" s="381"/>
      <c r="N28" s="381"/>
      <c r="O28" s="362"/>
      <c r="P28" s="363"/>
      <c r="Q28" s="363"/>
      <c r="R28" s="363"/>
      <c r="S28" s="363"/>
      <c r="T28" s="363"/>
      <c r="U28" s="362"/>
      <c r="V28" s="363"/>
      <c r="W28" s="363"/>
      <c r="X28" s="363"/>
      <c r="Y28" s="363"/>
      <c r="Z28" s="364"/>
      <c r="AA28" s="362"/>
      <c r="AB28" s="363"/>
      <c r="AC28" s="363"/>
      <c r="AD28" s="363"/>
      <c r="AE28" s="363"/>
      <c r="AF28" s="363"/>
      <c r="AG28" s="362"/>
      <c r="AH28" s="363"/>
      <c r="AI28" s="363"/>
      <c r="AJ28" s="363"/>
      <c r="AK28" s="363"/>
      <c r="AL28" s="364"/>
      <c r="AM28" s="439">
        <f>O28-AA28-AG28</f>
        <v>0</v>
      </c>
      <c r="AN28" s="440"/>
      <c r="AO28" s="440"/>
      <c r="AP28" s="440"/>
      <c r="AQ28" s="440"/>
      <c r="AR28" s="441"/>
    </row>
    <row r="29" spans="1:44" ht="14.1" customHeight="1" x14ac:dyDescent="0.25">
      <c r="A29" s="407"/>
      <c r="B29" s="408"/>
      <c r="C29" s="444"/>
      <c r="D29" s="445"/>
      <c r="E29" s="445"/>
      <c r="F29" s="445"/>
      <c r="G29" s="109"/>
      <c r="H29" s="382"/>
      <c r="I29" s="383"/>
      <c r="J29" s="383"/>
      <c r="K29" s="383"/>
      <c r="L29" s="383"/>
      <c r="M29" s="383"/>
      <c r="N29" s="383"/>
      <c r="O29" s="365"/>
      <c r="P29" s="366"/>
      <c r="Q29" s="366"/>
      <c r="R29" s="366"/>
      <c r="S29" s="366"/>
      <c r="T29" s="366"/>
      <c r="U29" s="365"/>
      <c r="V29" s="366"/>
      <c r="W29" s="366"/>
      <c r="X29" s="366"/>
      <c r="Y29" s="366"/>
      <c r="Z29" s="367"/>
      <c r="AA29" s="365"/>
      <c r="AB29" s="366"/>
      <c r="AC29" s="366"/>
      <c r="AD29" s="366"/>
      <c r="AE29" s="366"/>
      <c r="AF29" s="366"/>
      <c r="AG29" s="365"/>
      <c r="AH29" s="366"/>
      <c r="AI29" s="366"/>
      <c r="AJ29" s="366"/>
      <c r="AK29" s="366"/>
      <c r="AL29" s="367"/>
      <c r="AM29" s="431"/>
      <c r="AN29" s="432"/>
      <c r="AO29" s="432"/>
      <c r="AP29" s="432"/>
      <c r="AQ29" s="432"/>
      <c r="AR29" s="442"/>
    </row>
    <row r="30" spans="1:44" ht="14.1" customHeight="1" x14ac:dyDescent="0.25">
      <c r="A30" s="407">
        <f>A28+1</f>
        <v>8</v>
      </c>
      <c r="B30" s="408"/>
      <c r="C30" s="443" t="str">
        <f>Administration!AA6</f>
        <v>2014/2015 (2014)</v>
      </c>
      <c r="D30" s="376"/>
      <c r="E30" s="376"/>
      <c r="F30" s="376"/>
      <c r="G30" s="107"/>
      <c r="H30" s="380"/>
      <c r="I30" s="381"/>
      <c r="J30" s="381"/>
      <c r="K30" s="381"/>
      <c r="L30" s="381"/>
      <c r="M30" s="381"/>
      <c r="N30" s="381"/>
      <c r="O30" s="362"/>
      <c r="P30" s="363"/>
      <c r="Q30" s="363"/>
      <c r="R30" s="363"/>
      <c r="S30" s="363"/>
      <c r="T30" s="363"/>
      <c r="U30" s="362"/>
      <c r="V30" s="363"/>
      <c r="W30" s="363"/>
      <c r="X30" s="363"/>
      <c r="Y30" s="363"/>
      <c r="Z30" s="364"/>
      <c r="AA30" s="362"/>
      <c r="AB30" s="363"/>
      <c r="AC30" s="363"/>
      <c r="AD30" s="363"/>
      <c r="AE30" s="363"/>
      <c r="AF30" s="363"/>
      <c r="AG30" s="362"/>
      <c r="AH30" s="363"/>
      <c r="AI30" s="363"/>
      <c r="AJ30" s="363"/>
      <c r="AK30" s="363"/>
      <c r="AL30" s="364"/>
      <c r="AM30" s="439">
        <f>O30-AA30-AG30</f>
        <v>0</v>
      </c>
      <c r="AN30" s="440"/>
      <c r="AO30" s="440"/>
      <c r="AP30" s="440"/>
      <c r="AQ30" s="440"/>
      <c r="AR30" s="441"/>
    </row>
    <row r="31" spans="1:44" ht="14.1" customHeight="1" x14ac:dyDescent="0.25">
      <c r="A31" s="407"/>
      <c r="B31" s="408"/>
      <c r="C31" s="444"/>
      <c r="D31" s="445"/>
      <c r="E31" s="445"/>
      <c r="F31" s="445"/>
      <c r="G31" s="109"/>
      <c r="H31" s="382"/>
      <c r="I31" s="383"/>
      <c r="J31" s="383"/>
      <c r="K31" s="383"/>
      <c r="L31" s="383"/>
      <c r="M31" s="383"/>
      <c r="N31" s="383"/>
      <c r="O31" s="365"/>
      <c r="P31" s="366"/>
      <c r="Q31" s="366"/>
      <c r="R31" s="366"/>
      <c r="S31" s="366"/>
      <c r="T31" s="366"/>
      <c r="U31" s="365"/>
      <c r="V31" s="366"/>
      <c r="W31" s="366"/>
      <c r="X31" s="366"/>
      <c r="Y31" s="366"/>
      <c r="Z31" s="367"/>
      <c r="AA31" s="365"/>
      <c r="AB31" s="366"/>
      <c r="AC31" s="366"/>
      <c r="AD31" s="366"/>
      <c r="AE31" s="366"/>
      <c r="AF31" s="366"/>
      <c r="AG31" s="386"/>
      <c r="AH31" s="387"/>
      <c r="AI31" s="387"/>
      <c r="AJ31" s="387"/>
      <c r="AK31" s="387"/>
      <c r="AL31" s="388"/>
      <c r="AM31" s="431"/>
      <c r="AN31" s="432"/>
      <c r="AO31" s="432"/>
      <c r="AP31" s="432"/>
      <c r="AQ31" s="432"/>
      <c r="AR31" s="442"/>
    </row>
    <row r="32" spans="1:44" ht="14.1" customHeight="1" x14ac:dyDescent="0.25">
      <c r="A32" s="407">
        <f>A30+1</f>
        <v>9</v>
      </c>
      <c r="B32" s="408"/>
      <c r="C32" s="426" t="s">
        <v>95</v>
      </c>
      <c r="D32" s="427"/>
      <c r="E32" s="427"/>
      <c r="F32" s="427"/>
      <c r="G32" s="427"/>
      <c r="H32" s="427"/>
      <c r="I32" s="427"/>
      <c r="J32" s="427"/>
      <c r="K32" s="427"/>
      <c r="L32" s="427"/>
      <c r="M32" s="427"/>
      <c r="N32" s="427"/>
      <c r="O32" s="427"/>
      <c r="P32" s="427"/>
      <c r="Q32" s="427"/>
      <c r="R32" s="427"/>
      <c r="S32" s="427"/>
      <c r="T32" s="427"/>
      <c r="U32" s="427"/>
      <c r="V32" s="427"/>
      <c r="W32" s="427"/>
      <c r="X32" s="427"/>
      <c r="Y32" s="427"/>
      <c r="Z32" s="427"/>
      <c r="AA32" s="427"/>
      <c r="AB32" s="427"/>
      <c r="AC32" s="427"/>
      <c r="AD32" s="427"/>
      <c r="AE32" s="427"/>
      <c r="AF32" s="427"/>
      <c r="AG32" s="428">
        <f>SUM(AG24:AL31)</f>
        <v>0</v>
      </c>
      <c r="AH32" s="429"/>
      <c r="AI32" s="429"/>
      <c r="AJ32" s="429"/>
      <c r="AK32" s="429"/>
      <c r="AL32" s="430"/>
      <c r="AM32" s="94"/>
      <c r="AN32" s="95"/>
      <c r="AO32" s="95"/>
      <c r="AP32" s="95"/>
      <c r="AQ32" s="95"/>
      <c r="AR32" s="96"/>
    </row>
    <row r="33" spans="1:44" ht="14.1" customHeight="1" x14ac:dyDescent="0.25">
      <c r="A33" s="409"/>
      <c r="B33" s="410"/>
      <c r="C33" s="378" t="str">
        <f>"(Übertrag nach Zeile "&amp;A51&amp; ", außer bei besonderen Schadensereignissen, dann nach Zeile "&amp;A44&amp;" Spalte 4)"</f>
        <v>(Übertrag nach Zeile 17, außer bei besonderen Schadensereignissen, dann nach Zeile 14 Spalte 4)</v>
      </c>
      <c r="D33" s="379"/>
      <c r="E33" s="379"/>
      <c r="F33" s="379"/>
      <c r="G33" s="379"/>
      <c r="H33" s="379"/>
      <c r="I33" s="379"/>
      <c r="J33" s="379"/>
      <c r="K33" s="379"/>
      <c r="L33" s="379"/>
      <c r="M33" s="379"/>
      <c r="N33" s="379"/>
      <c r="O33" s="379"/>
      <c r="P33" s="379"/>
      <c r="Q33" s="379"/>
      <c r="R33" s="379"/>
      <c r="S33" s="379"/>
      <c r="T33" s="379"/>
      <c r="U33" s="379"/>
      <c r="V33" s="379"/>
      <c r="W33" s="379"/>
      <c r="X33" s="379"/>
      <c r="Y33" s="379"/>
      <c r="Z33" s="379"/>
      <c r="AA33" s="379"/>
      <c r="AB33" s="379"/>
      <c r="AC33" s="379"/>
      <c r="AD33" s="379"/>
      <c r="AE33" s="379"/>
      <c r="AF33" s="379"/>
      <c r="AG33" s="431"/>
      <c r="AH33" s="432"/>
      <c r="AI33" s="432"/>
      <c r="AJ33" s="432"/>
      <c r="AK33" s="432"/>
      <c r="AL33" s="433"/>
      <c r="AM33" s="94"/>
      <c r="AN33" s="94"/>
      <c r="AO33" s="94"/>
      <c r="AP33" s="94"/>
      <c r="AQ33" s="94"/>
      <c r="AR33" s="97"/>
    </row>
    <row r="34" spans="1:44" ht="20.100000000000001" customHeight="1" x14ac:dyDescent="0.2">
      <c r="A34" s="8"/>
      <c r="B34" s="9"/>
      <c r="C34" s="108" t="s">
        <v>91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93"/>
      <c r="O34" s="4"/>
      <c r="P34" s="4"/>
      <c r="Q34" s="4"/>
      <c r="R34" s="4"/>
      <c r="S34" s="4"/>
      <c r="T34" s="4"/>
      <c r="U34" s="4"/>
      <c r="V34" s="4"/>
      <c r="W34" s="4"/>
      <c r="X34" s="4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4"/>
      <c r="AK34" s="4"/>
      <c r="AL34" s="4"/>
      <c r="AM34" s="4"/>
      <c r="AN34" s="4"/>
      <c r="AO34" s="4"/>
      <c r="AP34" s="4"/>
      <c r="AQ34" s="4"/>
      <c r="AR34" s="3"/>
    </row>
    <row r="35" spans="1:44" ht="14.1" customHeight="1" x14ac:dyDescent="0.25">
      <c r="A35" s="180">
        <f>A32+1</f>
        <v>10</v>
      </c>
      <c r="B35" s="181"/>
      <c r="C35" s="392" t="s">
        <v>92</v>
      </c>
      <c r="D35" s="393"/>
      <c r="E35" s="393"/>
      <c r="F35" s="393"/>
      <c r="G35" s="393"/>
      <c r="H35" s="393"/>
      <c r="I35" s="393"/>
      <c r="J35" s="393"/>
      <c r="K35" s="393"/>
      <c r="L35" s="393"/>
      <c r="M35" s="393"/>
      <c r="N35" s="393"/>
      <c r="O35" s="393"/>
      <c r="P35" s="393"/>
      <c r="Q35" s="393"/>
      <c r="R35" s="393"/>
      <c r="S35" s="393"/>
      <c r="T35" s="393"/>
      <c r="U35" s="106"/>
      <c r="V35" s="376" t="str">
        <f>Administration!AA6</f>
        <v>2014/2015 (2014)</v>
      </c>
      <c r="W35" s="376"/>
      <c r="X35" s="376"/>
      <c r="Y35" s="376"/>
      <c r="Z35" s="107"/>
      <c r="AA35" s="106"/>
      <c r="AB35" s="376" t="str">
        <f>Administration!AA5</f>
        <v>2015/2016 (2015)</v>
      </c>
      <c r="AC35" s="376"/>
      <c r="AD35" s="376"/>
      <c r="AE35" s="376"/>
      <c r="AF35" s="107"/>
      <c r="AG35" s="106"/>
      <c r="AH35" s="376" t="str">
        <f>Administration!AA4</f>
        <v>2016/2017 (2016)</v>
      </c>
      <c r="AI35" s="376"/>
      <c r="AJ35" s="376"/>
      <c r="AK35" s="376"/>
      <c r="AL35" s="107"/>
      <c r="AM35" s="106"/>
      <c r="AN35" s="376" t="str">
        <f>Administration!AA3</f>
        <v>2017/2018 (2017)</v>
      </c>
      <c r="AO35" s="376"/>
      <c r="AP35" s="376"/>
      <c r="AQ35" s="376"/>
      <c r="AR35" s="105"/>
    </row>
    <row r="36" spans="1:44" ht="14.1" customHeight="1" x14ac:dyDescent="0.25">
      <c r="A36" s="180"/>
      <c r="B36" s="181"/>
      <c r="C36" s="419"/>
      <c r="D36" s="420"/>
      <c r="E36" s="420"/>
      <c r="F36" s="420"/>
      <c r="G36" s="420"/>
      <c r="H36" s="420"/>
      <c r="I36" s="420"/>
      <c r="J36" s="420"/>
      <c r="K36" s="420"/>
      <c r="L36" s="420"/>
      <c r="M36" s="420"/>
      <c r="N36" s="420"/>
      <c r="O36" s="420"/>
      <c r="P36" s="420"/>
      <c r="Q36" s="420"/>
      <c r="R36" s="420"/>
      <c r="S36" s="420"/>
      <c r="T36" s="420"/>
      <c r="U36" s="103"/>
      <c r="V36" s="377"/>
      <c r="W36" s="377"/>
      <c r="X36" s="377"/>
      <c r="Y36" s="377"/>
      <c r="Z36" s="104"/>
      <c r="AA36" s="103"/>
      <c r="AB36" s="377"/>
      <c r="AC36" s="377"/>
      <c r="AD36" s="377"/>
      <c r="AE36" s="377"/>
      <c r="AF36" s="104"/>
      <c r="AG36" s="103"/>
      <c r="AH36" s="377"/>
      <c r="AI36" s="377"/>
      <c r="AJ36" s="377"/>
      <c r="AK36" s="377"/>
      <c r="AL36" s="104"/>
      <c r="AM36" s="103"/>
      <c r="AN36" s="377"/>
      <c r="AO36" s="377"/>
      <c r="AP36" s="377"/>
      <c r="AQ36" s="377"/>
      <c r="AR36" s="102"/>
    </row>
    <row r="37" spans="1:44" ht="14.1" customHeight="1" x14ac:dyDescent="0.25">
      <c r="A37" s="407"/>
      <c r="B37" s="408"/>
      <c r="C37" s="421"/>
      <c r="D37" s="422"/>
      <c r="E37" s="422"/>
      <c r="F37" s="422"/>
      <c r="G37" s="422"/>
      <c r="H37" s="422"/>
      <c r="I37" s="422"/>
      <c r="J37" s="422"/>
      <c r="K37" s="422"/>
      <c r="L37" s="422"/>
      <c r="M37" s="422"/>
      <c r="N37" s="422"/>
      <c r="O37" s="422"/>
      <c r="P37" s="422"/>
      <c r="Q37" s="422"/>
      <c r="R37" s="422"/>
      <c r="S37" s="422"/>
      <c r="T37" s="422"/>
      <c r="U37" s="425">
        <v>1</v>
      </c>
      <c r="V37" s="425"/>
      <c r="W37" s="425"/>
      <c r="X37" s="425"/>
      <c r="Y37" s="425"/>
      <c r="Z37" s="425"/>
      <c r="AA37" s="425">
        <v>2</v>
      </c>
      <c r="AB37" s="425"/>
      <c r="AC37" s="425"/>
      <c r="AD37" s="425"/>
      <c r="AE37" s="425"/>
      <c r="AF37" s="425"/>
      <c r="AG37" s="425">
        <v>3</v>
      </c>
      <c r="AH37" s="425"/>
      <c r="AI37" s="425"/>
      <c r="AJ37" s="425"/>
      <c r="AK37" s="425"/>
      <c r="AL37" s="425"/>
      <c r="AM37" s="425">
        <v>4</v>
      </c>
      <c r="AN37" s="425"/>
      <c r="AO37" s="425"/>
      <c r="AP37" s="425"/>
      <c r="AQ37" s="425"/>
      <c r="AR37" s="446"/>
    </row>
    <row r="38" spans="1:44" ht="14.1" customHeight="1" x14ac:dyDescent="0.25">
      <c r="A38" s="407">
        <f>A35+1</f>
        <v>11</v>
      </c>
      <c r="B38" s="408"/>
      <c r="C38" s="392" t="s">
        <v>111</v>
      </c>
      <c r="D38" s="393"/>
      <c r="E38" s="393"/>
      <c r="F38" s="393"/>
      <c r="G38" s="393"/>
      <c r="H38" s="393"/>
      <c r="I38" s="393"/>
      <c r="J38" s="393"/>
      <c r="K38" s="393"/>
      <c r="L38" s="393"/>
      <c r="M38" s="393"/>
      <c r="N38" s="393"/>
      <c r="O38" s="393"/>
      <c r="P38" s="393"/>
      <c r="Q38" s="393"/>
      <c r="R38" s="393"/>
      <c r="S38" s="393"/>
      <c r="T38" s="393"/>
      <c r="U38" s="417"/>
      <c r="V38" s="417"/>
      <c r="W38" s="417"/>
      <c r="X38" s="417"/>
      <c r="Y38" s="417"/>
      <c r="Z38" s="417"/>
      <c r="AA38" s="396">
        <f>U46</f>
        <v>0</v>
      </c>
      <c r="AB38" s="396"/>
      <c r="AC38" s="396"/>
      <c r="AD38" s="396"/>
      <c r="AE38" s="396"/>
      <c r="AF38" s="396"/>
      <c r="AG38" s="396">
        <f>AA46</f>
        <v>0</v>
      </c>
      <c r="AH38" s="396"/>
      <c r="AI38" s="396"/>
      <c r="AJ38" s="396"/>
      <c r="AK38" s="396"/>
      <c r="AL38" s="396"/>
      <c r="AM38" s="396">
        <f>AG46</f>
        <v>0</v>
      </c>
      <c r="AN38" s="396"/>
      <c r="AO38" s="396"/>
      <c r="AP38" s="396"/>
      <c r="AQ38" s="396"/>
      <c r="AR38" s="397"/>
    </row>
    <row r="39" spans="1:44" ht="14.1" customHeight="1" x14ac:dyDescent="0.25">
      <c r="A39" s="407"/>
      <c r="B39" s="408"/>
      <c r="C39" s="399" t="str">
        <f>"(lt. Zeile "&amp;A46&amp;" )"</f>
        <v>(lt. Zeile 15 )</v>
      </c>
      <c r="D39" s="400"/>
      <c r="E39" s="400"/>
      <c r="F39" s="400"/>
      <c r="G39" s="400"/>
      <c r="H39" s="400"/>
      <c r="I39" s="400"/>
      <c r="J39" s="400"/>
      <c r="K39" s="400"/>
      <c r="L39" s="400"/>
      <c r="M39" s="400"/>
      <c r="N39" s="400"/>
      <c r="O39" s="400"/>
      <c r="P39" s="400"/>
      <c r="Q39" s="400"/>
      <c r="R39" s="400"/>
      <c r="S39" s="400"/>
      <c r="T39" s="400"/>
      <c r="U39" s="418"/>
      <c r="V39" s="418"/>
      <c r="W39" s="418"/>
      <c r="X39" s="418"/>
      <c r="Y39" s="418"/>
      <c r="Z39" s="418"/>
      <c r="AA39" s="395"/>
      <c r="AB39" s="395"/>
      <c r="AC39" s="395"/>
      <c r="AD39" s="395"/>
      <c r="AE39" s="395"/>
      <c r="AF39" s="395"/>
      <c r="AG39" s="395"/>
      <c r="AH39" s="395"/>
      <c r="AI39" s="395"/>
      <c r="AJ39" s="395"/>
      <c r="AK39" s="395"/>
      <c r="AL39" s="395"/>
      <c r="AM39" s="395"/>
      <c r="AN39" s="395"/>
      <c r="AO39" s="395"/>
      <c r="AP39" s="395"/>
      <c r="AQ39" s="395"/>
      <c r="AR39" s="398"/>
    </row>
    <row r="40" spans="1:44" ht="14.1" customHeight="1" x14ac:dyDescent="0.25">
      <c r="A40" s="407">
        <f>A38+1</f>
        <v>12</v>
      </c>
      <c r="B40" s="408"/>
      <c r="C40" s="392" t="s">
        <v>93</v>
      </c>
      <c r="D40" s="393"/>
      <c r="E40" s="393"/>
      <c r="F40" s="393"/>
      <c r="G40" s="393"/>
      <c r="H40" s="393"/>
      <c r="I40" s="393"/>
      <c r="J40" s="393"/>
      <c r="K40" s="393"/>
      <c r="L40" s="393"/>
      <c r="M40" s="393"/>
      <c r="N40" s="393"/>
      <c r="O40" s="393"/>
      <c r="P40" s="393"/>
      <c r="Q40" s="393"/>
      <c r="R40" s="393"/>
      <c r="S40" s="393"/>
      <c r="T40" s="393"/>
      <c r="U40" s="396">
        <f>IF(ISERROR(VLOOKUP(V35,$C$24:$AR$31,19,FALSE)),,VLOOKUP(V35,$C$24:$AR$31,19,FALSE))</f>
        <v>0</v>
      </c>
      <c r="V40" s="396"/>
      <c r="W40" s="396"/>
      <c r="X40" s="396"/>
      <c r="Y40" s="396"/>
      <c r="Z40" s="396"/>
      <c r="AA40" s="396">
        <f>IF(ISERROR(VLOOKUP(AB35,$C$24:$AR$31,19,FALSE)),,VLOOKUP(AB35,$C$24:$AR$31,19,FALSE))</f>
        <v>0</v>
      </c>
      <c r="AB40" s="396"/>
      <c r="AC40" s="396"/>
      <c r="AD40" s="396"/>
      <c r="AE40" s="396"/>
      <c r="AF40" s="396"/>
      <c r="AG40" s="396">
        <f>IF(ISERROR(VLOOKUP(AH35,$C$24:$AR$31,19,FALSE)),,VLOOKUP(AH35,$C$24:$AR$31,19,FALSE))</f>
        <v>0</v>
      </c>
      <c r="AH40" s="396"/>
      <c r="AI40" s="396"/>
      <c r="AJ40" s="396"/>
      <c r="AK40" s="396"/>
      <c r="AL40" s="396"/>
      <c r="AM40" s="396">
        <f>IF(ISERROR(VLOOKUP(AN35,$C$24:$AR$31,19,FALSE)),,VLOOKUP(AN35,$C$24:$AR$31,19,FALSE))</f>
        <v>0</v>
      </c>
      <c r="AN40" s="396"/>
      <c r="AO40" s="396"/>
      <c r="AP40" s="396"/>
      <c r="AQ40" s="396"/>
      <c r="AR40" s="397"/>
    </row>
    <row r="41" spans="1:44" ht="14.1" customHeight="1" x14ac:dyDescent="0.25">
      <c r="A41" s="407"/>
      <c r="B41" s="408"/>
      <c r="C41" s="399" t="str">
        <f>"(lt. Spalte 4 der Zeilen "&amp;A24&amp;" - "&amp;A30&amp;")"</f>
        <v>(lt. Spalte 4 der Zeilen 5 - 8)</v>
      </c>
      <c r="D41" s="400"/>
      <c r="E41" s="400"/>
      <c r="F41" s="400"/>
      <c r="G41" s="400"/>
      <c r="H41" s="400"/>
      <c r="I41" s="400"/>
      <c r="J41" s="400"/>
      <c r="K41" s="400"/>
      <c r="L41" s="400"/>
      <c r="M41" s="400"/>
      <c r="N41" s="400"/>
      <c r="O41" s="400"/>
      <c r="P41" s="400"/>
      <c r="Q41" s="400"/>
      <c r="R41" s="400"/>
      <c r="S41" s="400"/>
      <c r="T41" s="400"/>
      <c r="U41" s="411"/>
      <c r="V41" s="411"/>
      <c r="W41" s="411"/>
      <c r="X41" s="411"/>
      <c r="Y41" s="411"/>
      <c r="Z41" s="411"/>
      <c r="AA41" s="411"/>
      <c r="AB41" s="411"/>
      <c r="AC41" s="411"/>
      <c r="AD41" s="411"/>
      <c r="AE41" s="411"/>
      <c r="AF41" s="411"/>
      <c r="AG41" s="411"/>
      <c r="AH41" s="411"/>
      <c r="AI41" s="411"/>
      <c r="AJ41" s="411"/>
      <c r="AK41" s="411"/>
      <c r="AL41" s="411"/>
      <c r="AM41" s="411"/>
      <c r="AN41" s="411"/>
      <c r="AO41" s="411"/>
      <c r="AP41" s="411"/>
      <c r="AQ41" s="411"/>
      <c r="AR41" s="412"/>
    </row>
    <row r="42" spans="1:44" ht="14.1" customHeight="1" x14ac:dyDescent="0.25">
      <c r="A42" s="407">
        <f>A40+1</f>
        <v>13</v>
      </c>
      <c r="B42" s="408"/>
      <c r="C42" s="392" t="s">
        <v>96</v>
      </c>
      <c r="D42" s="393"/>
      <c r="E42" s="393"/>
      <c r="F42" s="393"/>
      <c r="G42" s="393"/>
      <c r="H42" s="393"/>
      <c r="I42" s="393"/>
      <c r="J42" s="393"/>
      <c r="K42" s="393"/>
      <c r="L42" s="393"/>
      <c r="M42" s="393"/>
      <c r="N42" s="393"/>
      <c r="O42" s="393"/>
      <c r="P42" s="393"/>
      <c r="Q42" s="393"/>
      <c r="R42" s="393"/>
      <c r="S42" s="393"/>
      <c r="T42" s="393"/>
      <c r="U42" s="394">
        <f>U38+U40</f>
        <v>0</v>
      </c>
      <c r="V42" s="394"/>
      <c r="W42" s="394"/>
      <c r="X42" s="394"/>
      <c r="Y42" s="394"/>
      <c r="Z42" s="394"/>
      <c r="AA42" s="394">
        <f>AA38+AA40</f>
        <v>0</v>
      </c>
      <c r="AB42" s="394"/>
      <c r="AC42" s="394"/>
      <c r="AD42" s="394"/>
      <c r="AE42" s="394"/>
      <c r="AF42" s="394"/>
      <c r="AG42" s="394">
        <f>AG38+AG40</f>
        <v>0</v>
      </c>
      <c r="AH42" s="394"/>
      <c r="AI42" s="394"/>
      <c r="AJ42" s="394"/>
      <c r="AK42" s="394"/>
      <c r="AL42" s="394"/>
      <c r="AM42" s="394">
        <f>AM38+AM40</f>
        <v>0</v>
      </c>
      <c r="AN42" s="394"/>
      <c r="AO42" s="394"/>
      <c r="AP42" s="394"/>
      <c r="AQ42" s="394"/>
      <c r="AR42" s="406"/>
    </row>
    <row r="43" spans="1:44" ht="14.1" customHeight="1" x14ac:dyDescent="0.25">
      <c r="A43" s="407"/>
      <c r="B43" s="408"/>
      <c r="C43" s="421" t="e">
        <f>" (lt. Zeilen "&amp;A28&amp;" - "&amp;#REF!&amp;")"</f>
        <v>#REF!</v>
      </c>
      <c r="D43" s="422"/>
      <c r="E43" s="422"/>
      <c r="F43" s="422"/>
      <c r="G43" s="422"/>
      <c r="H43" s="422"/>
      <c r="I43" s="422"/>
      <c r="J43" s="422"/>
      <c r="K43" s="422"/>
      <c r="L43" s="422"/>
      <c r="M43" s="422"/>
      <c r="N43" s="422"/>
      <c r="O43" s="422"/>
      <c r="P43" s="422"/>
      <c r="Q43" s="422"/>
      <c r="R43" s="422"/>
      <c r="S43" s="422"/>
      <c r="T43" s="422"/>
      <c r="U43" s="395"/>
      <c r="V43" s="395"/>
      <c r="W43" s="395"/>
      <c r="X43" s="395"/>
      <c r="Y43" s="395"/>
      <c r="Z43" s="395"/>
      <c r="AA43" s="395"/>
      <c r="AB43" s="395"/>
      <c r="AC43" s="395"/>
      <c r="AD43" s="395"/>
      <c r="AE43" s="395"/>
      <c r="AF43" s="395"/>
      <c r="AG43" s="395"/>
      <c r="AH43" s="395"/>
      <c r="AI43" s="395"/>
      <c r="AJ43" s="395"/>
      <c r="AK43" s="395"/>
      <c r="AL43" s="395"/>
      <c r="AM43" s="395"/>
      <c r="AN43" s="395"/>
      <c r="AO43" s="395"/>
      <c r="AP43" s="395"/>
      <c r="AQ43" s="395"/>
      <c r="AR43" s="398"/>
    </row>
    <row r="44" spans="1:44" ht="14.1" customHeight="1" x14ac:dyDescent="0.25">
      <c r="A44" s="407">
        <f>A42+1</f>
        <v>14</v>
      </c>
      <c r="B44" s="408"/>
      <c r="C44" s="434" t="s">
        <v>94</v>
      </c>
      <c r="D44" s="435"/>
      <c r="E44" s="435"/>
      <c r="F44" s="435"/>
      <c r="G44" s="435"/>
      <c r="H44" s="435"/>
      <c r="I44" s="435"/>
      <c r="J44" s="435"/>
      <c r="K44" s="435"/>
      <c r="L44" s="435"/>
      <c r="M44" s="435"/>
      <c r="N44" s="435"/>
      <c r="O44" s="435"/>
      <c r="P44" s="435"/>
      <c r="Q44" s="435"/>
      <c r="R44" s="435"/>
      <c r="S44" s="435"/>
      <c r="T44" s="435"/>
      <c r="U44" s="417"/>
      <c r="V44" s="417"/>
      <c r="W44" s="417"/>
      <c r="X44" s="417"/>
      <c r="Y44" s="417"/>
      <c r="Z44" s="417"/>
      <c r="AA44" s="417"/>
      <c r="AB44" s="417"/>
      <c r="AC44" s="417"/>
      <c r="AD44" s="417"/>
      <c r="AE44" s="417"/>
      <c r="AF44" s="417"/>
      <c r="AG44" s="417"/>
      <c r="AH44" s="417"/>
      <c r="AI44" s="417"/>
      <c r="AJ44" s="417"/>
      <c r="AK44" s="417"/>
      <c r="AL44" s="417"/>
      <c r="AM44" s="396">
        <f>AG32</f>
        <v>0</v>
      </c>
      <c r="AN44" s="396"/>
      <c r="AO44" s="396"/>
      <c r="AP44" s="396"/>
      <c r="AQ44" s="396"/>
      <c r="AR44" s="397"/>
    </row>
    <row r="45" spans="1:44" ht="14.1" customHeight="1" x14ac:dyDescent="0.25">
      <c r="A45" s="407"/>
      <c r="B45" s="408"/>
      <c r="C45" s="436" t="e">
        <f>" (lt. Zeilen "&amp;A30&amp;" - "&amp;#REF!&amp;")"</f>
        <v>#REF!</v>
      </c>
      <c r="D45" s="437"/>
      <c r="E45" s="437"/>
      <c r="F45" s="437"/>
      <c r="G45" s="437"/>
      <c r="H45" s="437"/>
      <c r="I45" s="437"/>
      <c r="J45" s="437"/>
      <c r="K45" s="437"/>
      <c r="L45" s="437"/>
      <c r="M45" s="437"/>
      <c r="N45" s="437"/>
      <c r="O45" s="437"/>
      <c r="P45" s="437"/>
      <c r="Q45" s="437"/>
      <c r="R45" s="437"/>
      <c r="S45" s="437"/>
      <c r="T45" s="437"/>
      <c r="U45" s="438"/>
      <c r="V45" s="438"/>
      <c r="W45" s="438"/>
      <c r="X45" s="438"/>
      <c r="Y45" s="438"/>
      <c r="Z45" s="438"/>
      <c r="AA45" s="438"/>
      <c r="AB45" s="438"/>
      <c r="AC45" s="438"/>
      <c r="AD45" s="438"/>
      <c r="AE45" s="438"/>
      <c r="AF45" s="438"/>
      <c r="AG45" s="438"/>
      <c r="AH45" s="438"/>
      <c r="AI45" s="438"/>
      <c r="AJ45" s="438"/>
      <c r="AK45" s="438"/>
      <c r="AL45" s="438"/>
      <c r="AM45" s="411"/>
      <c r="AN45" s="411"/>
      <c r="AO45" s="411"/>
      <c r="AP45" s="411"/>
      <c r="AQ45" s="411"/>
      <c r="AR45" s="412"/>
    </row>
    <row r="46" spans="1:44" ht="14.1" customHeight="1" x14ac:dyDescent="0.25">
      <c r="A46" s="407">
        <f>A44+1</f>
        <v>15</v>
      </c>
      <c r="B46" s="408"/>
      <c r="C46" s="392" t="s">
        <v>112</v>
      </c>
      <c r="D46" s="393"/>
      <c r="E46" s="393"/>
      <c r="F46" s="393"/>
      <c r="G46" s="393"/>
      <c r="H46" s="393"/>
      <c r="I46" s="393"/>
      <c r="J46" s="393"/>
      <c r="K46" s="393"/>
      <c r="L46" s="393"/>
      <c r="M46" s="393"/>
      <c r="N46" s="393"/>
      <c r="O46" s="393"/>
      <c r="P46" s="393"/>
      <c r="Q46" s="393"/>
      <c r="R46" s="393"/>
      <c r="S46" s="393"/>
      <c r="T46" s="393"/>
      <c r="U46" s="394">
        <f>IF(U42-U44&lt;0,0,U42-U44)</f>
        <v>0</v>
      </c>
      <c r="V46" s="394"/>
      <c r="W46" s="394"/>
      <c r="X46" s="394"/>
      <c r="Y46" s="394"/>
      <c r="Z46" s="394"/>
      <c r="AA46" s="394">
        <f>IF(AA42-AA44&lt;0,0,AA42-AA44)</f>
        <v>0</v>
      </c>
      <c r="AB46" s="394"/>
      <c r="AC46" s="394"/>
      <c r="AD46" s="394"/>
      <c r="AE46" s="394"/>
      <c r="AF46" s="394"/>
      <c r="AG46" s="394">
        <f>IF(AG42-AG44&lt;0,0,AG42-AG44)</f>
        <v>0</v>
      </c>
      <c r="AH46" s="394"/>
      <c r="AI46" s="394"/>
      <c r="AJ46" s="394"/>
      <c r="AK46" s="394"/>
      <c r="AL46" s="394"/>
      <c r="AM46" s="394">
        <f>IF(AM42-AM44&lt;0,0,AM42-AM44)</f>
        <v>0</v>
      </c>
      <c r="AN46" s="394"/>
      <c r="AO46" s="394"/>
      <c r="AP46" s="394"/>
      <c r="AQ46" s="394"/>
      <c r="AR46" s="406"/>
    </row>
    <row r="47" spans="1:44" ht="14.1" customHeight="1" x14ac:dyDescent="0.25">
      <c r="A47" s="407"/>
      <c r="B47" s="408"/>
      <c r="C47" s="399" t="str">
        <f>"(ggf. 0; Übertrag nach Zeile "&amp;A38&amp;" des Folgejahres)"</f>
        <v>(ggf. 0; Übertrag nach Zeile 11 des Folgejahres)</v>
      </c>
      <c r="D47" s="400"/>
      <c r="E47" s="400"/>
      <c r="F47" s="400"/>
      <c r="G47" s="400"/>
      <c r="H47" s="400"/>
      <c r="I47" s="400"/>
      <c r="J47" s="400"/>
      <c r="K47" s="400"/>
      <c r="L47" s="400"/>
      <c r="M47" s="400"/>
      <c r="N47" s="400"/>
      <c r="O47" s="400"/>
      <c r="P47" s="400"/>
      <c r="Q47" s="400"/>
      <c r="R47" s="400"/>
      <c r="S47" s="400"/>
      <c r="T47" s="400"/>
      <c r="U47" s="395"/>
      <c r="V47" s="395"/>
      <c r="W47" s="395"/>
      <c r="X47" s="395"/>
      <c r="Y47" s="395"/>
      <c r="Z47" s="395"/>
      <c r="AA47" s="395"/>
      <c r="AB47" s="395"/>
      <c r="AC47" s="395"/>
      <c r="AD47" s="395"/>
      <c r="AE47" s="395"/>
      <c r="AF47" s="395"/>
      <c r="AG47" s="395"/>
      <c r="AH47" s="395"/>
      <c r="AI47" s="395"/>
      <c r="AJ47" s="395"/>
      <c r="AK47" s="395"/>
      <c r="AL47" s="395"/>
      <c r="AM47" s="395"/>
      <c r="AN47" s="395"/>
      <c r="AO47" s="395"/>
      <c r="AP47" s="395"/>
      <c r="AQ47" s="395"/>
      <c r="AR47" s="398"/>
    </row>
    <row r="48" spans="1:44" ht="20.100000000000001" customHeight="1" x14ac:dyDescent="0.2">
      <c r="A48" s="92"/>
      <c r="B48" s="3"/>
      <c r="C48" s="403" t="s">
        <v>100</v>
      </c>
      <c r="D48" s="404"/>
      <c r="E48" s="404"/>
      <c r="F48" s="404"/>
      <c r="G48" s="404"/>
      <c r="H48" s="404"/>
      <c r="I48" s="404"/>
      <c r="J48" s="404"/>
      <c r="K48" s="404"/>
      <c r="L48" s="404"/>
      <c r="M48" s="404"/>
      <c r="N48" s="404"/>
      <c r="O48" s="404"/>
      <c r="P48" s="404"/>
      <c r="Q48" s="404"/>
      <c r="R48" s="404"/>
      <c r="S48" s="404"/>
      <c r="T48" s="404"/>
      <c r="U48" s="404"/>
      <c r="V48" s="404"/>
      <c r="W48" s="404"/>
      <c r="X48" s="404"/>
      <c r="Y48" s="404"/>
      <c r="Z48" s="404"/>
      <c r="AA48" s="404"/>
      <c r="AB48" s="404"/>
      <c r="AC48" s="404"/>
      <c r="AD48" s="404"/>
      <c r="AE48" s="404"/>
      <c r="AF48" s="404"/>
      <c r="AG48" s="404"/>
      <c r="AH48" s="404"/>
      <c r="AI48" s="404"/>
      <c r="AJ48" s="404"/>
      <c r="AK48" s="404"/>
      <c r="AL48" s="404"/>
      <c r="AM48" s="404"/>
      <c r="AN48" s="404"/>
      <c r="AO48" s="404"/>
      <c r="AP48" s="404"/>
      <c r="AQ48" s="404"/>
      <c r="AR48" s="405"/>
    </row>
    <row r="49" spans="1:44" ht="14.1" customHeight="1" x14ac:dyDescent="0.25">
      <c r="A49" s="178">
        <f>A46+1</f>
        <v>16</v>
      </c>
      <c r="B49" s="179"/>
      <c r="C49" s="130" t="str">
        <f>"im Wirtschaftsjahr "&amp;Administration!AA3</f>
        <v>im Wirtschaftsjahr 2017/2018 (2017)</v>
      </c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01" t="s">
        <v>99</v>
      </c>
      <c r="O49" s="100"/>
      <c r="P49" s="100"/>
      <c r="Q49" s="101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14"/>
      <c r="AD49" s="100"/>
      <c r="AE49" s="100"/>
      <c r="AF49" s="100"/>
      <c r="AG49" s="100"/>
      <c r="AH49" s="100"/>
      <c r="AI49" s="100"/>
      <c r="AJ49" s="100"/>
      <c r="AK49" s="100"/>
      <c r="AL49" s="99"/>
      <c r="AM49" s="396">
        <f>MIN(AM42:AR45)</f>
        <v>0</v>
      </c>
      <c r="AN49" s="396"/>
      <c r="AO49" s="396"/>
      <c r="AP49" s="396"/>
      <c r="AQ49" s="396"/>
      <c r="AR49" s="397"/>
    </row>
    <row r="50" spans="1:44" ht="14.1" customHeight="1" x14ac:dyDescent="0.25">
      <c r="A50" s="180"/>
      <c r="B50" s="181"/>
      <c r="C50" s="227" t="str">
        <f>"(nur bei besonderen Schadensereignissen; kleinerer Betrag aus Zeile "&amp;A42&amp;" Spalte 4 oder Zeile "&amp;A44&amp;" Spalte 4; Übertrag nach Zeile "&amp;'Anlage L'!A52&amp;" der Anlage L)"</f>
        <v>(nur bei besonderen Schadensereignissen; kleinerer Betrag aus Zeile 13 Spalte 4 oder Zeile 14 Spalte 4; Übertrag nach Zeile 115 der Anlage L)</v>
      </c>
      <c r="D50" s="228"/>
      <c r="E50" s="228"/>
      <c r="F50" s="228"/>
      <c r="G50" s="228"/>
      <c r="H50" s="228"/>
      <c r="I50" s="228"/>
      <c r="J50" s="228"/>
      <c r="K50" s="228"/>
      <c r="L50" s="228"/>
      <c r="M50" s="228"/>
      <c r="N50" s="228"/>
      <c r="O50" s="228"/>
      <c r="P50" s="228"/>
      <c r="Q50" s="228"/>
      <c r="R50" s="228"/>
      <c r="S50" s="228"/>
      <c r="T50" s="228"/>
      <c r="U50" s="228"/>
      <c r="V50" s="228"/>
      <c r="W50" s="228"/>
      <c r="X50" s="228"/>
      <c r="Y50" s="228"/>
      <c r="Z50" s="228"/>
      <c r="AA50" s="228"/>
      <c r="AB50" s="228"/>
      <c r="AC50" s="228"/>
      <c r="AD50" s="228"/>
      <c r="AE50" s="228"/>
      <c r="AF50" s="228"/>
      <c r="AG50" s="228"/>
      <c r="AH50" s="228"/>
      <c r="AI50" s="228"/>
      <c r="AJ50" s="228"/>
      <c r="AK50" s="228"/>
      <c r="AL50" s="229"/>
      <c r="AM50" s="395"/>
      <c r="AN50" s="395"/>
      <c r="AO50" s="395"/>
      <c r="AP50" s="395"/>
      <c r="AQ50" s="395"/>
      <c r="AR50" s="398"/>
    </row>
    <row r="51" spans="1:44" ht="14.1" customHeight="1" x14ac:dyDescent="0.25">
      <c r="A51" s="180">
        <f>A49+1</f>
        <v>17</v>
      </c>
      <c r="B51" s="181"/>
      <c r="C51" s="401" t="str">
        <f>"im Wirtschaftsjahr "&amp;Administration!AA3</f>
        <v>im Wirtschaftsjahr 2017/2018 (2017)</v>
      </c>
      <c r="D51" s="402"/>
      <c r="E51" s="402"/>
      <c r="F51" s="402"/>
      <c r="G51" s="402"/>
      <c r="H51" s="402"/>
      <c r="I51" s="402"/>
      <c r="J51" s="402"/>
      <c r="K51" s="402"/>
      <c r="L51" s="402"/>
      <c r="M51" s="402"/>
      <c r="N51" s="98" t="s">
        <v>98</v>
      </c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  <c r="AL51" s="99"/>
      <c r="AM51" s="396">
        <f>AM44-AM49</f>
        <v>0</v>
      </c>
      <c r="AN51" s="396"/>
      <c r="AO51" s="396"/>
      <c r="AP51" s="396"/>
      <c r="AQ51" s="396"/>
      <c r="AR51" s="397"/>
    </row>
    <row r="52" spans="1:44" ht="14.1" customHeight="1" x14ac:dyDescent="0.25">
      <c r="A52" s="409"/>
      <c r="B52" s="410"/>
      <c r="C52" s="389" t="str">
        <f>"(lt. Zeile "&amp;A32&amp;", außer bei besonderen Schadensereignissen, dann Zeile "&amp;A44&amp;" Spalte 4 abzüglich Zeile "&amp;A49&amp;"; Übertrag nach Zeile "&amp;'Anlage L'!A48&amp;" der Anlage L)"</f>
        <v>(lt. Zeile 9, außer bei besonderen Schadensereignissen, dann Zeile 14 Spalte 4 abzüglich Zeile 16; Übertrag nach Zeile 113 der Anlage L)</v>
      </c>
      <c r="D52" s="390"/>
      <c r="E52" s="390"/>
      <c r="F52" s="390"/>
      <c r="G52" s="390"/>
      <c r="H52" s="390"/>
      <c r="I52" s="390"/>
      <c r="J52" s="390"/>
      <c r="K52" s="390"/>
      <c r="L52" s="390"/>
      <c r="M52" s="390"/>
      <c r="N52" s="390"/>
      <c r="O52" s="390"/>
      <c r="P52" s="390"/>
      <c r="Q52" s="390"/>
      <c r="R52" s="390"/>
      <c r="S52" s="390"/>
      <c r="T52" s="390"/>
      <c r="U52" s="390"/>
      <c r="V52" s="390"/>
      <c r="W52" s="390"/>
      <c r="X52" s="390"/>
      <c r="Y52" s="390"/>
      <c r="Z52" s="390"/>
      <c r="AA52" s="390"/>
      <c r="AB52" s="390"/>
      <c r="AC52" s="390"/>
      <c r="AD52" s="390"/>
      <c r="AE52" s="390"/>
      <c r="AF52" s="390"/>
      <c r="AG52" s="390"/>
      <c r="AH52" s="390"/>
      <c r="AI52" s="390"/>
      <c r="AJ52" s="390"/>
      <c r="AK52" s="390"/>
      <c r="AL52" s="391"/>
      <c r="AM52" s="411"/>
      <c r="AN52" s="411"/>
      <c r="AO52" s="411"/>
      <c r="AP52" s="411"/>
      <c r="AQ52" s="411"/>
      <c r="AR52" s="412"/>
    </row>
  </sheetData>
  <sheetProtection algorithmName="SHA-512" hashValue="O/cAGuW3CAf8tUui4GkkaVt3LIXTSljtxc5SZpiD3JG+Z+DvH/RSdi5jhPos2nwNSyVU5jAcQymhbnMj7u/rQg==" saltValue="zN06hikUkBiAquyhel5ukQ==" spinCount="100000" sheet="1" objects="1" scenarios="1" selectLockedCells="1"/>
  <mergeCells count="131">
    <mergeCell ref="AK1:AR2"/>
    <mergeCell ref="C5:AR6"/>
    <mergeCell ref="C8:AR9"/>
    <mergeCell ref="C11:D12"/>
    <mergeCell ref="M11:N12"/>
    <mergeCell ref="Y11:Z12"/>
    <mergeCell ref="A1:AF2"/>
    <mergeCell ref="Q11:R12"/>
    <mergeCell ref="E11:F12"/>
    <mergeCell ref="G11:H12"/>
    <mergeCell ref="I11:J12"/>
    <mergeCell ref="K11:L12"/>
    <mergeCell ref="A7:B9"/>
    <mergeCell ref="A10:B13"/>
    <mergeCell ref="S11:T12"/>
    <mergeCell ref="A4:B6"/>
    <mergeCell ref="U11:V12"/>
    <mergeCell ref="W11:X12"/>
    <mergeCell ref="O11:P12"/>
    <mergeCell ref="AA11:AB12"/>
    <mergeCell ref="AM42:AR43"/>
    <mergeCell ref="AA40:AF41"/>
    <mergeCell ref="AG40:AL41"/>
    <mergeCell ref="AM44:AR45"/>
    <mergeCell ref="C44:T45"/>
    <mergeCell ref="U44:Z45"/>
    <mergeCell ref="AM28:AR29"/>
    <mergeCell ref="C24:F25"/>
    <mergeCell ref="C26:F27"/>
    <mergeCell ref="C28:F29"/>
    <mergeCell ref="C30:F31"/>
    <mergeCell ref="AM40:AR41"/>
    <mergeCell ref="AA44:AF45"/>
    <mergeCell ref="AG44:AL45"/>
    <mergeCell ref="AG28:AL29"/>
    <mergeCell ref="AM24:AR25"/>
    <mergeCell ref="AM38:AR39"/>
    <mergeCell ref="AM30:AR31"/>
    <mergeCell ref="AM37:AR37"/>
    <mergeCell ref="AM26:AR27"/>
    <mergeCell ref="U26:Z27"/>
    <mergeCell ref="H26:N27"/>
    <mergeCell ref="O26:T27"/>
    <mergeCell ref="A40:B41"/>
    <mergeCell ref="A42:B43"/>
    <mergeCell ref="C40:T40"/>
    <mergeCell ref="C41:T41"/>
    <mergeCell ref="U40:Z41"/>
    <mergeCell ref="U42:Z43"/>
    <mergeCell ref="AA42:AF43"/>
    <mergeCell ref="A44:B45"/>
    <mergeCell ref="A28:B29"/>
    <mergeCell ref="H28:N29"/>
    <mergeCell ref="O28:T29"/>
    <mergeCell ref="U28:Z29"/>
    <mergeCell ref="AA28:AF29"/>
    <mergeCell ref="A30:B31"/>
    <mergeCell ref="C42:T43"/>
    <mergeCell ref="AA30:AF31"/>
    <mergeCell ref="A14:B17"/>
    <mergeCell ref="A24:B25"/>
    <mergeCell ref="H24:N25"/>
    <mergeCell ref="O24:T25"/>
    <mergeCell ref="U24:Z25"/>
    <mergeCell ref="C16:AL16"/>
    <mergeCell ref="AA26:AF27"/>
    <mergeCell ref="AG26:AL27"/>
    <mergeCell ref="A38:B39"/>
    <mergeCell ref="C38:T38"/>
    <mergeCell ref="U38:Z39"/>
    <mergeCell ref="AA38:AF39"/>
    <mergeCell ref="AG38:AL39"/>
    <mergeCell ref="C39:T39"/>
    <mergeCell ref="A35:B37"/>
    <mergeCell ref="C35:T37"/>
    <mergeCell ref="C17:G17"/>
    <mergeCell ref="U37:Z37"/>
    <mergeCell ref="AA37:AF37"/>
    <mergeCell ref="AG37:AL37"/>
    <mergeCell ref="C32:AF32"/>
    <mergeCell ref="A32:B33"/>
    <mergeCell ref="AG32:AL33"/>
    <mergeCell ref="A26:B27"/>
    <mergeCell ref="A49:B50"/>
    <mergeCell ref="AM49:AR50"/>
    <mergeCell ref="C47:T47"/>
    <mergeCell ref="C51:M51"/>
    <mergeCell ref="C48:AR48"/>
    <mergeCell ref="C50:AL50"/>
    <mergeCell ref="C49:M49"/>
    <mergeCell ref="AG46:AL47"/>
    <mergeCell ref="AM46:AR47"/>
    <mergeCell ref="A46:B47"/>
    <mergeCell ref="U46:Z47"/>
    <mergeCell ref="AA46:AF47"/>
    <mergeCell ref="A51:B52"/>
    <mergeCell ref="AM51:AR52"/>
    <mergeCell ref="AA20:AF22"/>
    <mergeCell ref="AG20:AL22"/>
    <mergeCell ref="H23:N23"/>
    <mergeCell ref="O23:T23"/>
    <mergeCell ref="U23:Z23"/>
    <mergeCell ref="AA23:AF23"/>
    <mergeCell ref="AG23:AL23"/>
    <mergeCell ref="C52:AL52"/>
    <mergeCell ref="C46:T46"/>
    <mergeCell ref="AG42:AL43"/>
    <mergeCell ref="AM19:AR20"/>
    <mergeCell ref="AM21:AR22"/>
    <mergeCell ref="H19:N22"/>
    <mergeCell ref="C19:G22"/>
    <mergeCell ref="AA24:AF25"/>
    <mergeCell ref="AG24:AL25"/>
    <mergeCell ref="C23:G23"/>
    <mergeCell ref="AM16:AR17"/>
    <mergeCell ref="V35:Y36"/>
    <mergeCell ref="AB35:AE36"/>
    <mergeCell ref="AH35:AK36"/>
    <mergeCell ref="AN35:AQ36"/>
    <mergeCell ref="C33:AF33"/>
    <mergeCell ref="AM23:AR23"/>
    <mergeCell ref="H30:N31"/>
    <mergeCell ref="O30:T31"/>
    <mergeCell ref="U30:Z31"/>
    <mergeCell ref="H17:R17"/>
    <mergeCell ref="S17:AI17"/>
    <mergeCell ref="AG30:AL31"/>
    <mergeCell ref="O19:Z19"/>
    <mergeCell ref="AA19:AL19"/>
    <mergeCell ref="O20:T22"/>
    <mergeCell ref="U20:Z22"/>
  </mergeCells>
  <pageMargins left="0.25" right="0.11811023622047245" top="0.4" bottom="0.59055118110236227" header="0.21" footer="0.31496062992125984"/>
  <pageSetup paperSize="9" orientation="portrait" r:id="rId1"/>
  <headerFooter>
    <oddFooter>&amp;L&amp;F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DJ62"/>
  <sheetViews>
    <sheetView showGridLines="0" showRowColHeaders="0" showZeros="0" workbookViewId="0">
      <selection activeCell="J4" sqref="J4:M5"/>
    </sheetView>
  </sheetViews>
  <sheetFormatPr baseColWidth="10" defaultColWidth="2.28515625" defaultRowHeight="15" x14ac:dyDescent="0.25"/>
  <cols>
    <col min="1" max="36" width="2.42578125" customWidth="1"/>
    <col min="37" max="75" width="2.42578125" style="32" customWidth="1"/>
  </cols>
  <sheetData>
    <row r="1" spans="1:114" x14ac:dyDescent="0.25">
      <c r="A1" s="486" t="s">
        <v>20</v>
      </c>
      <c r="B1" s="486"/>
      <c r="C1" s="486"/>
      <c r="D1" s="486"/>
      <c r="E1" s="486"/>
      <c r="F1" s="486"/>
      <c r="G1" s="486"/>
      <c r="H1" s="486"/>
      <c r="I1" s="7"/>
      <c r="J1" s="480">
        <v>2017</v>
      </c>
      <c r="K1" s="481"/>
      <c r="L1" s="481"/>
      <c r="M1" s="482"/>
      <c r="N1" s="7"/>
      <c r="O1" s="7"/>
      <c r="P1" s="7"/>
      <c r="Q1" s="7"/>
      <c r="R1" s="7"/>
      <c r="S1" s="486" t="s">
        <v>32</v>
      </c>
      <c r="T1" s="486"/>
      <c r="U1" s="486"/>
      <c r="V1" s="486"/>
      <c r="W1" s="486"/>
      <c r="X1" s="486"/>
      <c r="Y1" s="7"/>
      <c r="Z1" s="7"/>
      <c r="AA1" s="27" t="s">
        <v>97</v>
      </c>
      <c r="AB1" s="7"/>
      <c r="AC1" s="7"/>
      <c r="AD1" s="7"/>
      <c r="AE1" s="7"/>
      <c r="AF1" s="7"/>
      <c r="AG1" s="7"/>
      <c r="AH1" s="7"/>
      <c r="AI1" s="6"/>
      <c r="AJ1" s="6"/>
      <c r="AK1" s="7"/>
      <c r="AL1" s="461" t="str">
        <f>"Zeile "&amp;'Anlage L'!A1&amp;": Es wurde ein Antrag auf Pauschalierung der Betriebsausgabern nach § 51 EStDV gestellt, die forstwirtschaftlich genutzte Fläche übersteigt aber 50 ha (vgl. Zeile "&amp;'Anlage L'!A22&amp;")."</f>
        <v>Zeile 101: Es wurde ein Antrag auf Pauschalierung der Betriebsausgabern nach § 51 EStDV gestellt, die forstwirtschaftlich genutzte Fläche übersteigt aber 50 ha (vgl. Zeile 107).</v>
      </c>
      <c r="AM1" s="462"/>
      <c r="AN1" s="462"/>
      <c r="AO1" s="462"/>
      <c r="AP1" s="462"/>
      <c r="AQ1" s="462"/>
      <c r="AR1" s="462"/>
      <c r="AS1" s="462"/>
      <c r="AT1" s="462"/>
      <c r="AU1" s="462"/>
      <c r="AV1" s="462"/>
      <c r="AW1" s="462"/>
      <c r="AX1" s="462"/>
      <c r="AY1" s="462"/>
      <c r="AZ1" s="462"/>
      <c r="BA1" s="462"/>
      <c r="BB1" s="462"/>
      <c r="BC1" s="462"/>
      <c r="BD1" s="462"/>
      <c r="BE1" s="462"/>
      <c r="BF1" s="462"/>
      <c r="BG1" s="462"/>
      <c r="BH1" s="462"/>
      <c r="BI1" s="462"/>
      <c r="BJ1" s="462"/>
      <c r="BK1" s="462"/>
      <c r="BL1" s="462"/>
      <c r="BM1" s="462"/>
      <c r="BN1" s="462"/>
      <c r="BO1" s="462"/>
      <c r="BP1" s="462"/>
      <c r="BQ1" s="462"/>
      <c r="BR1" s="462"/>
      <c r="BS1" s="462"/>
      <c r="BT1" s="462"/>
      <c r="BU1" s="462"/>
      <c r="BV1" s="463"/>
      <c r="BW1" s="7"/>
      <c r="BX1" s="6"/>
      <c r="BY1" s="6"/>
    </row>
    <row r="2" spans="1:114" x14ac:dyDescent="0.25">
      <c r="A2" s="7"/>
      <c r="B2" s="7"/>
      <c r="C2" s="7"/>
      <c r="D2" s="7"/>
      <c r="E2" s="7"/>
      <c r="F2" s="7"/>
      <c r="G2" s="7"/>
      <c r="H2" s="7"/>
      <c r="I2" s="7"/>
      <c r="J2" s="483"/>
      <c r="K2" s="484"/>
      <c r="L2" s="484"/>
      <c r="M2" s="485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6"/>
      <c r="AJ2" s="6"/>
      <c r="AK2" s="7"/>
      <c r="AL2" s="464"/>
      <c r="AM2" s="465"/>
      <c r="AN2" s="465"/>
      <c r="AO2" s="465"/>
      <c r="AP2" s="465"/>
      <c r="AQ2" s="465"/>
      <c r="AR2" s="465"/>
      <c r="AS2" s="465"/>
      <c r="AT2" s="465"/>
      <c r="AU2" s="465"/>
      <c r="AV2" s="465"/>
      <c r="AW2" s="465"/>
      <c r="AX2" s="465"/>
      <c r="AY2" s="465"/>
      <c r="AZ2" s="465"/>
      <c r="BA2" s="465"/>
      <c r="BB2" s="465"/>
      <c r="BC2" s="465"/>
      <c r="BD2" s="465"/>
      <c r="BE2" s="465"/>
      <c r="BF2" s="465"/>
      <c r="BG2" s="465"/>
      <c r="BH2" s="465"/>
      <c r="BI2" s="465"/>
      <c r="BJ2" s="465"/>
      <c r="BK2" s="465"/>
      <c r="BL2" s="465"/>
      <c r="BM2" s="465"/>
      <c r="BN2" s="465"/>
      <c r="BO2" s="465"/>
      <c r="BP2" s="465"/>
      <c r="BQ2" s="465"/>
      <c r="BR2" s="465"/>
      <c r="BS2" s="465"/>
      <c r="BT2" s="465"/>
      <c r="BU2" s="465"/>
      <c r="BV2" s="466"/>
      <c r="BW2" s="7"/>
      <c r="BX2" s="6"/>
      <c r="BY2" s="6"/>
    </row>
    <row r="3" spans="1:114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487" t="s">
        <v>33</v>
      </c>
      <c r="T3" s="487"/>
      <c r="U3" s="7"/>
      <c r="V3" s="7"/>
      <c r="W3" s="24"/>
      <c r="X3" s="7"/>
      <c r="Y3" s="7"/>
      <c r="Z3" s="7"/>
      <c r="AA3" s="477" t="str">
        <f>Administration!A53&amp;"/"&amp;Administration!C53&amp;" ("&amp;Administration!A53&amp;")"</f>
        <v>2017/2018 (2017)</v>
      </c>
      <c r="AB3" s="478"/>
      <c r="AC3" s="478"/>
      <c r="AD3" s="478"/>
      <c r="AE3" s="478"/>
      <c r="AF3" s="478"/>
      <c r="AG3" s="479"/>
      <c r="AH3" s="7"/>
      <c r="AI3" s="6"/>
      <c r="AJ3" s="6"/>
      <c r="AK3" s="7"/>
      <c r="AL3" s="467"/>
      <c r="AM3" s="468"/>
      <c r="AN3" s="468"/>
      <c r="AO3" s="468"/>
      <c r="AP3" s="468"/>
      <c r="AQ3" s="468"/>
      <c r="AR3" s="468"/>
      <c r="AS3" s="468"/>
      <c r="AT3" s="468"/>
      <c r="AU3" s="468"/>
      <c r="AV3" s="468"/>
      <c r="AW3" s="468"/>
      <c r="AX3" s="468"/>
      <c r="AY3" s="468"/>
      <c r="AZ3" s="468"/>
      <c r="BA3" s="468"/>
      <c r="BB3" s="468"/>
      <c r="BC3" s="468"/>
      <c r="BD3" s="468"/>
      <c r="BE3" s="468"/>
      <c r="BF3" s="468"/>
      <c r="BG3" s="468"/>
      <c r="BH3" s="468"/>
      <c r="BI3" s="468"/>
      <c r="BJ3" s="468"/>
      <c r="BK3" s="468"/>
      <c r="BL3" s="468"/>
      <c r="BM3" s="468"/>
      <c r="BN3" s="468"/>
      <c r="BO3" s="468"/>
      <c r="BP3" s="468"/>
      <c r="BQ3" s="468"/>
      <c r="BR3" s="468"/>
      <c r="BS3" s="468"/>
      <c r="BT3" s="468"/>
      <c r="BU3" s="468"/>
      <c r="BV3" s="469"/>
      <c r="BW3" s="7"/>
      <c r="BX3" s="6"/>
      <c r="BY3" s="6"/>
    </row>
    <row r="4" spans="1:114" x14ac:dyDescent="0.25">
      <c r="A4" s="27" t="s">
        <v>43</v>
      </c>
      <c r="B4" s="27"/>
      <c r="C4" s="27"/>
      <c r="D4" s="27"/>
      <c r="E4" s="27"/>
      <c r="F4" s="27"/>
      <c r="G4" s="27"/>
      <c r="H4" s="27"/>
      <c r="I4" s="27"/>
      <c r="J4" s="480">
        <v>101</v>
      </c>
      <c r="K4" s="481"/>
      <c r="L4" s="481"/>
      <c r="M4" s="482"/>
      <c r="N4" s="7"/>
      <c r="O4" s="7"/>
      <c r="P4" s="7"/>
      <c r="Q4" s="7"/>
      <c r="R4" s="7"/>
      <c r="S4" s="7"/>
      <c r="T4" s="7"/>
      <c r="U4" s="7"/>
      <c r="V4" s="7"/>
      <c r="W4" s="25" t="s">
        <v>34</v>
      </c>
      <c r="X4" s="7"/>
      <c r="Y4" s="7"/>
      <c r="Z4" s="7"/>
      <c r="AA4" s="477" t="str">
        <f>Administration!A53-1&amp;"/"&amp;Administration!C53-1&amp;" ("&amp;Administration!A53-1&amp;")"</f>
        <v>2016/2017 (2016)</v>
      </c>
      <c r="AB4" s="478"/>
      <c r="AC4" s="478"/>
      <c r="AD4" s="478"/>
      <c r="AE4" s="478"/>
      <c r="AF4" s="478"/>
      <c r="AG4" s="479"/>
      <c r="AH4" s="7"/>
      <c r="AI4" s="6"/>
      <c r="AJ4" s="6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</row>
    <row r="5" spans="1:114" x14ac:dyDescent="0.25">
      <c r="A5" s="27"/>
      <c r="B5" s="27"/>
      <c r="C5" s="27"/>
      <c r="D5" s="27"/>
      <c r="E5" s="27"/>
      <c r="F5" s="27"/>
      <c r="G5" s="27"/>
      <c r="H5" s="27"/>
      <c r="I5" s="27"/>
      <c r="J5" s="483"/>
      <c r="K5" s="484"/>
      <c r="L5" s="484"/>
      <c r="M5" s="485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477" t="str">
        <f>Administration!A53-2 &amp; "/"&amp;Administration!C53-2&amp;" ("&amp;Administration!A53-2&amp;")"</f>
        <v>2015/2016 (2015)</v>
      </c>
      <c r="AB5" s="478"/>
      <c r="AC5" s="478"/>
      <c r="AD5" s="478"/>
      <c r="AE5" s="478"/>
      <c r="AF5" s="478"/>
      <c r="AG5" s="479"/>
      <c r="AH5" s="7"/>
      <c r="AI5" s="6"/>
      <c r="AJ5" s="6"/>
      <c r="AK5" s="7"/>
      <c r="AL5" s="461" t="str">
        <f>IF(X13="Nein",BY5&amp;BY9,IF(AND(X13="Ja",X14="falsch"),BY5&amp;BY13,BY5&amp;" …"))</f>
        <v>Zeile 107: Es soll die Vereinfachungsregelung nach R 34b.6 Abs. 3 EStR zur Pauschalierung des Nutzungssatzes angewandt werden,  …</v>
      </c>
      <c r="AM5" s="462"/>
      <c r="AN5" s="462"/>
      <c r="AO5" s="462"/>
      <c r="AP5" s="462"/>
      <c r="AQ5" s="462"/>
      <c r="AR5" s="462"/>
      <c r="AS5" s="462"/>
      <c r="AT5" s="462"/>
      <c r="AU5" s="462"/>
      <c r="AV5" s="462"/>
      <c r="AW5" s="462"/>
      <c r="AX5" s="462"/>
      <c r="AY5" s="462"/>
      <c r="AZ5" s="462"/>
      <c r="BA5" s="462"/>
      <c r="BB5" s="462"/>
      <c r="BC5" s="462"/>
      <c r="BD5" s="462"/>
      <c r="BE5" s="462"/>
      <c r="BF5" s="462"/>
      <c r="BG5" s="462"/>
      <c r="BH5" s="462"/>
      <c r="BI5" s="462"/>
      <c r="BJ5" s="462"/>
      <c r="BK5" s="462"/>
      <c r="BL5" s="462"/>
      <c r="BM5" s="462"/>
      <c r="BN5" s="462"/>
      <c r="BO5" s="462"/>
      <c r="BP5" s="462"/>
      <c r="BQ5" s="462"/>
      <c r="BR5" s="462"/>
      <c r="BS5" s="462"/>
      <c r="BT5" s="462"/>
      <c r="BU5" s="462"/>
      <c r="BV5" s="463"/>
      <c r="BW5" s="71"/>
      <c r="BX5" s="72"/>
      <c r="BY5" s="461" t="str">
        <f>"Zeile "&amp;'Anlage L'!A22&amp;": Es soll die Vereinfachungsregelung nach R 34b.6 Abs. 3 EStR zur Pauschalierung des Nutzungssatzes angewandt werden, "</f>
        <v xml:space="preserve">Zeile 107: Es soll die Vereinfachungsregelung nach R 34b.6 Abs. 3 EStR zur Pauschalierung des Nutzungssatzes angewandt werden, </v>
      </c>
      <c r="BZ5" s="462"/>
      <c r="CA5" s="462"/>
      <c r="CB5" s="462"/>
      <c r="CC5" s="462"/>
      <c r="CD5" s="462"/>
      <c r="CE5" s="462"/>
      <c r="CF5" s="462"/>
      <c r="CG5" s="462"/>
      <c r="CH5" s="462"/>
      <c r="CI5" s="462"/>
      <c r="CJ5" s="462"/>
      <c r="CK5" s="462"/>
      <c r="CL5" s="462"/>
      <c r="CM5" s="462"/>
      <c r="CN5" s="462"/>
      <c r="CO5" s="462"/>
      <c r="CP5" s="462"/>
      <c r="CQ5" s="462"/>
      <c r="CR5" s="462"/>
      <c r="CS5" s="462"/>
      <c r="CT5" s="462"/>
      <c r="CU5" s="462"/>
      <c r="CV5" s="462"/>
      <c r="CW5" s="462"/>
      <c r="CX5" s="462"/>
      <c r="CY5" s="462"/>
      <c r="CZ5" s="462"/>
      <c r="DA5" s="462"/>
      <c r="DB5" s="462"/>
      <c r="DC5" s="462"/>
      <c r="DD5" s="462"/>
      <c r="DE5" s="462"/>
      <c r="DF5" s="462"/>
      <c r="DG5" s="462"/>
      <c r="DH5" s="462"/>
      <c r="DI5" s="463"/>
      <c r="DJ5" s="70"/>
    </row>
    <row r="6" spans="1:114" x14ac:dyDescent="0.25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477" t="str">
        <f>Administration!A53-3 &amp; "/"&amp;Administration!C53-3&amp;" ("&amp;Administration!A53-3&amp;")"</f>
        <v>2014/2015 (2014)</v>
      </c>
      <c r="AB6" s="478"/>
      <c r="AC6" s="478"/>
      <c r="AD6" s="478"/>
      <c r="AE6" s="478"/>
      <c r="AF6" s="478"/>
      <c r="AG6" s="479"/>
      <c r="AH6" s="7"/>
      <c r="AI6" s="6"/>
      <c r="AJ6" s="6"/>
      <c r="AK6" s="7"/>
      <c r="AL6" s="464"/>
      <c r="AM6" s="465"/>
      <c r="AN6" s="465"/>
      <c r="AO6" s="465"/>
      <c r="AP6" s="465"/>
      <c r="AQ6" s="465"/>
      <c r="AR6" s="465"/>
      <c r="AS6" s="465"/>
      <c r="AT6" s="465"/>
      <c r="AU6" s="465"/>
      <c r="AV6" s="465"/>
      <c r="AW6" s="465"/>
      <c r="AX6" s="465"/>
      <c r="AY6" s="465"/>
      <c r="AZ6" s="465"/>
      <c r="BA6" s="465"/>
      <c r="BB6" s="465"/>
      <c r="BC6" s="465"/>
      <c r="BD6" s="465"/>
      <c r="BE6" s="465"/>
      <c r="BF6" s="465"/>
      <c r="BG6" s="465"/>
      <c r="BH6" s="465"/>
      <c r="BI6" s="465"/>
      <c r="BJ6" s="465"/>
      <c r="BK6" s="465"/>
      <c r="BL6" s="465"/>
      <c r="BM6" s="465"/>
      <c r="BN6" s="465"/>
      <c r="BO6" s="465"/>
      <c r="BP6" s="465"/>
      <c r="BQ6" s="465"/>
      <c r="BR6" s="465"/>
      <c r="BS6" s="465"/>
      <c r="BT6" s="465"/>
      <c r="BU6" s="465"/>
      <c r="BV6" s="466"/>
      <c r="BW6" s="472" t="s">
        <v>77</v>
      </c>
      <c r="BX6" s="473"/>
      <c r="BY6" s="464"/>
      <c r="BZ6" s="465"/>
      <c r="CA6" s="465"/>
      <c r="CB6" s="465"/>
      <c r="CC6" s="465"/>
      <c r="CD6" s="465"/>
      <c r="CE6" s="465"/>
      <c r="CF6" s="465"/>
      <c r="CG6" s="465"/>
      <c r="CH6" s="465"/>
      <c r="CI6" s="465"/>
      <c r="CJ6" s="465"/>
      <c r="CK6" s="465"/>
      <c r="CL6" s="465"/>
      <c r="CM6" s="465"/>
      <c r="CN6" s="465"/>
      <c r="CO6" s="465"/>
      <c r="CP6" s="465"/>
      <c r="CQ6" s="465"/>
      <c r="CR6" s="465"/>
      <c r="CS6" s="465"/>
      <c r="CT6" s="465"/>
      <c r="CU6" s="465"/>
      <c r="CV6" s="465"/>
      <c r="CW6" s="465"/>
      <c r="CX6" s="465"/>
      <c r="CY6" s="465"/>
      <c r="CZ6" s="465"/>
      <c r="DA6" s="465"/>
      <c r="DB6" s="465"/>
      <c r="DC6" s="465"/>
      <c r="DD6" s="465"/>
      <c r="DE6" s="465"/>
      <c r="DF6" s="465"/>
      <c r="DG6" s="465"/>
      <c r="DH6" s="465"/>
      <c r="DI6" s="466"/>
      <c r="DJ6" s="70"/>
    </row>
    <row r="7" spans="1:114" x14ac:dyDescent="0.25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6"/>
      <c r="AJ7" s="6"/>
      <c r="AK7" s="7"/>
      <c r="AL7" s="467"/>
      <c r="AM7" s="468"/>
      <c r="AN7" s="468"/>
      <c r="AO7" s="468"/>
      <c r="AP7" s="468"/>
      <c r="AQ7" s="468"/>
      <c r="AR7" s="468"/>
      <c r="AS7" s="468"/>
      <c r="AT7" s="468"/>
      <c r="AU7" s="468"/>
      <c r="AV7" s="468"/>
      <c r="AW7" s="468"/>
      <c r="AX7" s="468"/>
      <c r="AY7" s="468"/>
      <c r="AZ7" s="468"/>
      <c r="BA7" s="468"/>
      <c r="BB7" s="468"/>
      <c r="BC7" s="468"/>
      <c r="BD7" s="468"/>
      <c r="BE7" s="468"/>
      <c r="BF7" s="468"/>
      <c r="BG7" s="468"/>
      <c r="BH7" s="468"/>
      <c r="BI7" s="468"/>
      <c r="BJ7" s="468"/>
      <c r="BK7" s="468"/>
      <c r="BL7" s="468"/>
      <c r="BM7" s="468"/>
      <c r="BN7" s="468"/>
      <c r="BO7" s="468"/>
      <c r="BP7" s="468"/>
      <c r="BQ7" s="468"/>
      <c r="BR7" s="468"/>
      <c r="BS7" s="468"/>
      <c r="BT7" s="468"/>
      <c r="BU7" s="468"/>
      <c r="BV7" s="469"/>
      <c r="BW7" s="73"/>
      <c r="BX7" s="74"/>
      <c r="BY7" s="467"/>
      <c r="BZ7" s="468"/>
      <c r="CA7" s="468"/>
      <c r="CB7" s="468"/>
      <c r="CC7" s="468"/>
      <c r="CD7" s="468"/>
      <c r="CE7" s="468"/>
      <c r="CF7" s="468"/>
      <c r="CG7" s="468"/>
      <c r="CH7" s="468"/>
      <c r="CI7" s="468"/>
      <c r="CJ7" s="468"/>
      <c r="CK7" s="468"/>
      <c r="CL7" s="468"/>
      <c r="CM7" s="468"/>
      <c r="CN7" s="468"/>
      <c r="CO7" s="468"/>
      <c r="CP7" s="468"/>
      <c r="CQ7" s="468"/>
      <c r="CR7" s="468"/>
      <c r="CS7" s="468"/>
      <c r="CT7" s="468"/>
      <c r="CU7" s="468"/>
      <c r="CV7" s="468"/>
      <c r="CW7" s="468"/>
      <c r="CX7" s="468"/>
      <c r="CY7" s="468"/>
      <c r="CZ7" s="468"/>
      <c r="DA7" s="468"/>
      <c r="DB7" s="468"/>
      <c r="DC7" s="468"/>
      <c r="DD7" s="468"/>
      <c r="DE7" s="468"/>
      <c r="DF7" s="468"/>
      <c r="DG7" s="468"/>
      <c r="DH7" s="468"/>
      <c r="DI7" s="469"/>
      <c r="DJ7" s="70"/>
    </row>
    <row r="8" spans="1:114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6"/>
      <c r="AJ8" s="6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474" t="s">
        <v>78</v>
      </c>
      <c r="BZ8" s="475"/>
      <c r="CA8" s="475"/>
      <c r="CB8" s="475"/>
      <c r="CC8" s="475"/>
      <c r="CD8" s="475"/>
      <c r="CE8" s="475"/>
      <c r="CF8" s="475"/>
      <c r="CG8" s="475"/>
      <c r="CH8" s="475"/>
      <c r="CI8" s="475"/>
      <c r="CJ8" s="475"/>
      <c r="CK8" s="475"/>
      <c r="CL8" s="475"/>
      <c r="CM8" s="475"/>
      <c r="CN8" s="475"/>
      <c r="CO8" s="475"/>
      <c r="CP8" s="475"/>
      <c r="CQ8" s="475"/>
      <c r="CR8" s="475"/>
      <c r="CS8" s="475"/>
      <c r="CT8" s="475"/>
      <c r="CU8" s="475"/>
      <c r="CV8" s="475"/>
      <c r="CW8" s="475"/>
      <c r="CX8" s="475"/>
      <c r="CY8" s="475"/>
      <c r="CZ8" s="475"/>
      <c r="DA8" s="475"/>
      <c r="DB8" s="475"/>
      <c r="DC8" s="475"/>
      <c r="DD8" s="475"/>
      <c r="DE8" s="475"/>
      <c r="DF8" s="475"/>
      <c r="DG8" s="475"/>
      <c r="DH8" s="475"/>
      <c r="DI8" s="476"/>
      <c r="DJ8" s="70"/>
    </row>
    <row r="9" spans="1:114" x14ac:dyDescent="0.25">
      <c r="A9" s="27" t="s">
        <v>35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6"/>
      <c r="AJ9" s="6"/>
      <c r="AK9" s="7"/>
      <c r="AL9" s="461" t="str">
        <f>"Zeile "&amp;'Anlage L'!A40&amp;": Es wurde ein zulässiger Antrag auf Pauschalierung der Betriebsausgabern nach § 51 EStDV gestellt, die Ergebniswerte der Holznutzungen (vgl. Zeilen "&amp;'Anlage L'!A9&amp;" bis "&amp;'Anlage L'!A13&amp;") wurden aber nicht in die Ermittlung der Einkünfte aus außerordentlichen Holznutzungen nach § 34b EStG übernommen."</f>
        <v>Zeile 111: Es wurde ein zulässiger Antrag auf Pauschalierung der Betriebsausgabern nach § 51 EStDV gestellt, die Ergebniswerte der Holznutzungen (vgl. Zeilen 102 bis 104) wurden aber nicht in die Ermittlung der Einkünfte aus außerordentlichen Holznutzungen nach § 34b EStG übernommen.</v>
      </c>
      <c r="AM9" s="462"/>
      <c r="AN9" s="462"/>
      <c r="AO9" s="462"/>
      <c r="AP9" s="462"/>
      <c r="AQ9" s="462"/>
      <c r="AR9" s="462"/>
      <c r="AS9" s="462"/>
      <c r="AT9" s="462"/>
      <c r="AU9" s="462"/>
      <c r="AV9" s="462"/>
      <c r="AW9" s="462"/>
      <c r="AX9" s="462"/>
      <c r="AY9" s="462"/>
      <c r="AZ9" s="462"/>
      <c r="BA9" s="462"/>
      <c r="BB9" s="462"/>
      <c r="BC9" s="462"/>
      <c r="BD9" s="462"/>
      <c r="BE9" s="462"/>
      <c r="BF9" s="462"/>
      <c r="BG9" s="462"/>
      <c r="BH9" s="462"/>
      <c r="BI9" s="462"/>
      <c r="BJ9" s="462"/>
      <c r="BK9" s="462"/>
      <c r="BL9" s="462"/>
      <c r="BM9" s="462"/>
      <c r="BN9" s="462"/>
      <c r="BO9" s="462"/>
      <c r="BP9" s="462"/>
      <c r="BQ9" s="462"/>
      <c r="BR9" s="462"/>
      <c r="BS9" s="462"/>
      <c r="BT9" s="462"/>
      <c r="BU9" s="462"/>
      <c r="BV9" s="463"/>
      <c r="BW9" s="7"/>
      <c r="BX9" s="7"/>
      <c r="BY9" s="461" t="str">
        <f>"die forstwirtschaftlich genutzte Fläche übersteigt aber 50 ha oder wurde nicht angegeben."</f>
        <v>die forstwirtschaftlich genutzte Fläche übersteigt aber 50 ha oder wurde nicht angegeben.</v>
      </c>
      <c r="BZ9" s="462"/>
      <c r="CA9" s="462"/>
      <c r="CB9" s="462"/>
      <c r="CC9" s="462"/>
      <c r="CD9" s="462"/>
      <c r="CE9" s="462"/>
      <c r="CF9" s="462"/>
      <c r="CG9" s="462"/>
      <c r="CH9" s="462"/>
      <c r="CI9" s="462"/>
      <c r="CJ9" s="462"/>
      <c r="CK9" s="462"/>
      <c r="CL9" s="462"/>
      <c r="CM9" s="462"/>
      <c r="CN9" s="462"/>
      <c r="CO9" s="462"/>
      <c r="CP9" s="462"/>
      <c r="CQ9" s="462"/>
      <c r="CR9" s="462"/>
      <c r="CS9" s="462"/>
      <c r="CT9" s="462"/>
      <c r="CU9" s="462"/>
      <c r="CV9" s="462"/>
      <c r="CW9" s="462"/>
      <c r="CX9" s="462"/>
      <c r="CY9" s="462"/>
      <c r="CZ9" s="462"/>
      <c r="DA9" s="462"/>
      <c r="DB9" s="462"/>
      <c r="DC9" s="462"/>
      <c r="DD9" s="462"/>
      <c r="DE9" s="462"/>
      <c r="DF9" s="462"/>
      <c r="DG9" s="462"/>
      <c r="DH9" s="462"/>
      <c r="DI9" s="463"/>
      <c r="DJ9" s="70"/>
    </row>
    <row r="10" spans="1:114" x14ac:dyDescent="0.25">
      <c r="A10" s="7" t="s">
        <v>52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470" t="str">
        <f>IF(AND('Anlage L'!D22&lt;&gt;0,'Anlage L'!D22&lt;&gt;""),"Ja","Nein")</f>
        <v>Nein</v>
      </c>
      <c r="N10" s="471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6"/>
      <c r="AJ10" s="6"/>
      <c r="AK10" s="7"/>
      <c r="AL10" s="464"/>
      <c r="AM10" s="465"/>
      <c r="AN10" s="465"/>
      <c r="AO10" s="465"/>
      <c r="AP10" s="465"/>
      <c r="AQ10" s="465"/>
      <c r="AR10" s="465"/>
      <c r="AS10" s="465"/>
      <c r="AT10" s="465"/>
      <c r="AU10" s="465"/>
      <c r="AV10" s="465"/>
      <c r="AW10" s="465"/>
      <c r="AX10" s="465"/>
      <c r="AY10" s="465"/>
      <c r="AZ10" s="465"/>
      <c r="BA10" s="465"/>
      <c r="BB10" s="465"/>
      <c r="BC10" s="465"/>
      <c r="BD10" s="465"/>
      <c r="BE10" s="465"/>
      <c r="BF10" s="465"/>
      <c r="BG10" s="465"/>
      <c r="BH10" s="465"/>
      <c r="BI10" s="465"/>
      <c r="BJ10" s="465"/>
      <c r="BK10" s="465"/>
      <c r="BL10" s="465"/>
      <c r="BM10" s="465"/>
      <c r="BN10" s="465"/>
      <c r="BO10" s="465"/>
      <c r="BP10" s="465"/>
      <c r="BQ10" s="465"/>
      <c r="BR10" s="465"/>
      <c r="BS10" s="465"/>
      <c r="BT10" s="465"/>
      <c r="BU10" s="465"/>
      <c r="BV10" s="466"/>
      <c r="BW10" s="7"/>
      <c r="BX10" s="7"/>
      <c r="BY10" s="464"/>
      <c r="BZ10" s="465"/>
      <c r="CA10" s="465"/>
      <c r="CB10" s="465"/>
      <c r="CC10" s="465"/>
      <c r="CD10" s="465"/>
      <c r="CE10" s="465"/>
      <c r="CF10" s="465"/>
      <c r="CG10" s="465"/>
      <c r="CH10" s="465"/>
      <c r="CI10" s="465"/>
      <c r="CJ10" s="465"/>
      <c r="CK10" s="465"/>
      <c r="CL10" s="465"/>
      <c r="CM10" s="465"/>
      <c r="CN10" s="465"/>
      <c r="CO10" s="465"/>
      <c r="CP10" s="465"/>
      <c r="CQ10" s="465"/>
      <c r="CR10" s="465"/>
      <c r="CS10" s="465"/>
      <c r="CT10" s="465"/>
      <c r="CU10" s="465"/>
      <c r="CV10" s="465"/>
      <c r="CW10" s="465"/>
      <c r="CX10" s="465"/>
      <c r="CY10" s="465"/>
      <c r="CZ10" s="465"/>
      <c r="DA10" s="465"/>
      <c r="DB10" s="465"/>
      <c r="DC10" s="465"/>
      <c r="DD10" s="465"/>
      <c r="DE10" s="465"/>
      <c r="DF10" s="465"/>
      <c r="DG10" s="465"/>
      <c r="DH10" s="465"/>
      <c r="DI10" s="466"/>
      <c r="DJ10" s="70"/>
    </row>
    <row r="11" spans="1:114" x14ac:dyDescent="0.25">
      <c r="A11" s="7" t="s">
        <v>53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470" t="str">
        <f>IF('Anlage L'!L20=W4,"Ja","Nein")</f>
        <v>Nein</v>
      </c>
      <c r="N11" s="471"/>
      <c r="O11" s="7"/>
      <c r="P11" s="7"/>
      <c r="Q11" s="7"/>
      <c r="R11" s="7" t="s">
        <v>54</v>
      </c>
      <c r="S11" s="7"/>
      <c r="T11" s="7"/>
      <c r="U11" s="7"/>
      <c r="V11" s="7"/>
      <c r="W11" s="7"/>
      <c r="X11" s="470" t="str">
        <f>IF(M11="Ja",IF(AND('Anlage L'!AE20&lt;&gt;"",'Anlage L'!AM20&lt;&gt;""),"Ja","Nein"),"…")</f>
        <v>…</v>
      </c>
      <c r="Y11" s="471"/>
      <c r="Z11" s="7"/>
      <c r="AA11" s="7"/>
      <c r="AB11" s="7"/>
      <c r="AC11" s="7"/>
      <c r="AD11" s="7"/>
      <c r="AE11" s="7"/>
      <c r="AF11" s="7"/>
      <c r="AG11" s="7"/>
      <c r="AH11" s="7"/>
      <c r="AI11" s="6"/>
      <c r="AJ11" s="6"/>
      <c r="AK11" s="7"/>
      <c r="AL11" s="467"/>
      <c r="AM11" s="468"/>
      <c r="AN11" s="468"/>
      <c r="AO11" s="468"/>
      <c r="AP11" s="468"/>
      <c r="AQ11" s="468"/>
      <c r="AR11" s="468"/>
      <c r="AS11" s="468"/>
      <c r="AT11" s="468"/>
      <c r="AU11" s="468"/>
      <c r="AV11" s="468"/>
      <c r="AW11" s="468"/>
      <c r="AX11" s="468"/>
      <c r="AY11" s="468"/>
      <c r="AZ11" s="468"/>
      <c r="BA11" s="468"/>
      <c r="BB11" s="468"/>
      <c r="BC11" s="468"/>
      <c r="BD11" s="468"/>
      <c r="BE11" s="468"/>
      <c r="BF11" s="468"/>
      <c r="BG11" s="468"/>
      <c r="BH11" s="468"/>
      <c r="BI11" s="468"/>
      <c r="BJ11" s="468"/>
      <c r="BK11" s="468"/>
      <c r="BL11" s="468"/>
      <c r="BM11" s="468"/>
      <c r="BN11" s="468"/>
      <c r="BO11" s="468"/>
      <c r="BP11" s="468"/>
      <c r="BQ11" s="468"/>
      <c r="BR11" s="468"/>
      <c r="BS11" s="468"/>
      <c r="BT11" s="468"/>
      <c r="BU11" s="468"/>
      <c r="BV11" s="469"/>
      <c r="BW11" s="7"/>
      <c r="BX11" s="7"/>
      <c r="BY11" s="467"/>
      <c r="BZ11" s="468"/>
      <c r="CA11" s="468"/>
      <c r="CB11" s="468"/>
      <c r="CC11" s="468"/>
      <c r="CD11" s="468"/>
      <c r="CE11" s="468"/>
      <c r="CF11" s="468"/>
      <c r="CG11" s="468"/>
      <c r="CH11" s="468"/>
      <c r="CI11" s="468"/>
      <c r="CJ11" s="468"/>
      <c r="CK11" s="468"/>
      <c r="CL11" s="468"/>
      <c r="CM11" s="468"/>
      <c r="CN11" s="468"/>
      <c r="CO11" s="468"/>
      <c r="CP11" s="468"/>
      <c r="CQ11" s="468"/>
      <c r="CR11" s="468"/>
      <c r="CS11" s="468"/>
      <c r="CT11" s="468"/>
      <c r="CU11" s="468"/>
      <c r="CV11" s="468"/>
      <c r="CW11" s="468"/>
      <c r="CX11" s="468"/>
      <c r="CY11" s="468"/>
      <c r="CZ11" s="468"/>
      <c r="DA11" s="468"/>
      <c r="DB11" s="468"/>
      <c r="DC11" s="468"/>
      <c r="DD11" s="468"/>
      <c r="DE11" s="468"/>
      <c r="DF11" s="468"/>
      <c r="DG11" s="468"/>
      <c r="DH11" s="468"/>
      <c r="DI11" s="469"/>
      <c r="DJ11" s="70"/>
    </row>
    <row r="12" spans="1:114" x14ac:dyDescent="0.25">
      <c r="A12" s="7" t="s">
        <v>36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470" t="str">
        <f>IF('Anlage L'!D3=W4,"Ja","Nein")</f>
        <v>Nein</v>
      </c>
      <c r="N12" s="471"/>
      <c r="O12" s="7"/>
      <c r="P12" s="7"/>
      <c r="Q12" s="7"/>
      <c r="R12" s="7" t="s">
        <v>38</v>
      </c>
      <c r="S12" s="7"/>
      <c r="T12" s="7"/>
      <c r="U12" s="7"/>
      <c r="V12" s="7"/>
      <c r="W12" s="7"/>
      <c r="X12" s="470" t="str">
        <f>IF(M12="JA",IF(M14&gt;50,"Nein","Ja"),"...")</f>
        <v>...</v>
      </c>
      <c r="Y12" s="471"/>
      <c r="Z12" s="7"/>
      <c r="AA12" s="7"/>
      <c r="AB12" s="7"/>
      <c r="AC12" s="7"/>
      <c r="AD12" s="7"/>
      <c r="AE12" s="7"/>
      <c r="AF12" s="7"/>
      <c r="AG12" s="7"/>
      <c r="AH12" s="7"/>
      <c r="AI12" s="6"/>
      <c r="AJ12" s="6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474" t="s">
        <v>78</v>
      </c>
      <c r="BZ12" s="475"/>
      <c r="CA12" s="475"/>
      <c r="CB12" s="475"/>
      <c r="CC12" s="475"/>
      <c r="CD12" s="475"/>
      <c r="CE12" s="475"/>
      <c r="CF12" s="475"/>
      <c r="CG12" s="475"/>
      <c r="CH12" s="475"/>
      <c r="CI12" s="475"/>
      <c r="CJ12" s="475"/>
      <c r="CK12" s="475"/>
      <c r="CL12" s="475"/>
      <c r="CM12" s="475"/>
      <c r="CN12" s="475"/>
      <c r="CO12" s="475"/>
      <c r="CP12" s="475"/>
      <c r="CQ12" s="475"/>
      <c r="CR12" s="475"/>
      <c r="CS12" s="475"/>
      <c r="CT12" s="475"/>
      <c r="CU12" s="475"/>
      <c r="CV12" s="475"/>
      <c r="CW12" s="475"/>
      <c r="CX12" s="475"/>
      <c r="CY12" s="475"/>
      <c r="CZ12" s="475"/>
      <c r="DA12" s="475"/>
      <c r="DB12" s="475"/>
      <c r="DC12" s="475"/>
      <c r="DD12" s="475"/>
      <c r="DE12" s="475"/>
      <c r="DF12" s="475"/>
      <c r="DG12" s="475"/>
      <c r="DH12" s="475"/>
      <c r="DI12" s="476"/>
      <c r="DJ12" s="70"/>
    </row>
    <row r="13" spans="1:114" x14ac:dyDescent="0.25">
      <c r="A13" s="7" t="s">
        <v>37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503" t="str">
        <f>IF('Anlage L'!L23=W4,"Ja","Nein")</f>
        <v>Nein</v>
      </c>
      <c r="N13" s="504"/>
      <c r="O13" s="7"/>
      <c r="P13" s="7"/>
      <c r="Q13" s="7"/>
      <c r="R13" s="7" t="s">
        <v>38</v>
      </c>
      <c r="S13" s="7"/>
      <c r="T13" s="7"/>
      <c r="U13" s="7"/>
      <c r="V13" s="7"/>
      <c r="W13" s="7"/>
      <c r="X13" s="470" t="str">
        <f>IF(M13="JA",IF(OR(M14&gt;50,'Anlage L'!AE23=0,'Anlage L'!AE23=""),"Nein","Ja"),"...")</f>
        <v>...</v>
      </c>
      <c r="Y13" s="471"/>
      <c r="Z13" s="7"/>
      <c r="AA13" s="7"/>
      <c r="AB13" s="7"/>
      <c r="AC13" s="7"/>
      <c r="AD13" s="7"/>
      <c r="AE13" s="7"/>
      <c r="AF13" s="7"/>
      <c r="AG13" s="7"/>
      <c r="AH13" s="7"/>
      <c r="AI13" s="6"/>
      <c r="AJ13" s="6"/>
      <c r="AK13" s="7"/>
      <c r="AL13" s="497" t="str">
        <f>"Zeile "&amp;'Anlage L'!A30&amp;": Die verwertete Holzmenge übersteigt die anerkannte Holzmenge."</f>
        <v>Zeile 108: Die verwertete Holzmenge übersteigt die anerkannte Holzmenge.</v>
      </c>
      <c r="AM13" s="498"/>
      <c r="AN13" s="498"/>
      <c r="AO13" s="498"/>
      <c r="AP13" s="498"/>
      <c r="AQ13" s="498"/>
      <c r="AR13" s="498"/>
      <c r="AS13" s="498"/>
      <c r="AT13" s="498"/>
      <c r="AU13" s="498"/>
      <c r="AV13" s="498"/>
      <c r="AW13" s="498"/>
      <c r="AX13" s="498"/>
      <c r="AY13" s="498"/>
      <c r="AZ13" s="498"/>
      <c r="BA13" s="498"/>
      <c r="BB13" s="498"/>
      <c r="BC13" s="498"/>
      <c r="BD13" s="498"/>
      <c r="BE13" s="498"/>
      <c r="BF13" s="498"/>
      <c r="BG13" s="498"/>
      <c r="BH13" s="498"/>
      <c r="BI13" s="498"/>
      <c r="BJ13" s="498"/>
      <c r="BK13" s="498"/>
      <c r="BL13" s="498"/>
      <c r="BM13" s="498"/>
      <c r="BN13" s="498"/>
      <c r="BO13" s="498"/>
      <c r="BP13" s="498"/>
      <c r="BQ13" s="498"/>
      <c r="BR13" s="498"/>
      <c r="BS13" s="498"/>
      <c r="BT13" s="498"/>
      <c r="BU13" s="498"/>
      <c r="BV13" s="499"/>
      <c r="BW13" s="7"/>
      <c r="BX13" s="7"/>
      <c r="BY13" s="461" t="str">
        <f>"der Eingabewert entspricht aber nicht dem danach bei der Anwendung des § 34b EStG zu Grunde zu legenden Nutzungssatz von "&amp;M14&amp;" ha" &amp;" x "&amp;"5 fm/ha = " &amp; X15&amp;" fm bzw. im Falle des nach § 8c Abs. 2 Satz 2 EStDV verlängerten Wirtschaftsjahres " &amp; X15&amp;" fm x 15/12 Monate = " &amp; ROUND(X15*15/12,0) &amp; " fm oder " &amp; X15&amp;" fm x 18/12 Monate = " &amp; ROUND(X15*18/12,0) &amp; " fm."</f>
        <v>der Eingabewert entspricht aber nicht dem danach bei der Anwendung des § 34b EStG zu Grunde zu legenden Nutzungssatz von 0 ha x 5 fm/ha = 0 fm bzw. im Falle des nach § 8c Abs. 2 Satz 2 EStDV verlängerten Wirtschaftsjahres 0 fm x 15/12 Monate = 0 fm oder 0 fm x 18/12 Monate = 0 fm.</v>
      </c>
      <c r="BZ13" s="462"/>
      <c r="CA13" s="462"/>
      <c r="CB13" s="462"/>
      <c r="CC13" s="462"/>
      <c r="CD13" s="462"/>
      <c r="CE13" s="462"/>
      <c r="CF13" s="462"/>
      <c r="CG13" s="462"/>
      <c r="CH13" s="462"/>
      <c r="CI13" s="462"/>
      <c r="CJ13" s="462"/>
      <c r="CK13" s="462"/>
      <c r="CL13" s="462"/>
      <c r="CM13" s="462"/>
      <c r="CN13" s="462"/>
      <c r="CO13" s="462"/>
      <c r="CP13" s="462"/>
      <c r="CQ13" s="462"/>
      <c r="CR13" s="462"/>
      <c r="CS13" s="462"/>
      <c r="CT13" s="462"/>
      <c r="CU13" s="462"/>
      <c r="CV13" s="462"/>
      <c r="CW13" s="462"/>
      <c r="CX13" s="462"/>
      <c r="CY13" s="462"/>
      <c r="CZ13" s="462"/>
      <c r="DA13" s="462"/>
      <c r="DB13" s="462"/>
      <c r="DC13" s="462"/>
      <c r="DD13" s="462"/>
      <c r="DE13" s="462"/>
      <c r="DF13" s="462"/>
      <c r="DG13" s="462"/>
      <c r="DH13" s="462"/>
      <c r="DI13" s="463"/>
      <c r="DJ13" s="70"/>
    </row>
    <row r="14" spans="1:114" x14ac:dyDescent="0.25">
      <c r="A14" s="7" t="s">
        <v>42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505">
        <f>'Anlage L'!AE23</f>
        <v>0</v>
      </c>
      <c r="N14" s="506"/>
      <c r="O14" s="507"/>
      <c r="P14" s="7"/>
      <c r="Q14" s="7"/>
      <c r="R14" s="7" t="s">
        <v>74</v>
      </c>
      <c r="S14" s="7"/>
      <c r="T14" s="7"/>
      <c r="U14" s="7"/>
      <c r="V14" s="7"/>
      <c r="W14" s="7"/>
      <c r="X14" s="470" t="str">
        <f>IF(AND(M13="JA",X13="Ja"),IF(AND(M15&lt;&gt;X15,M15&lt;&gt;ROUND(X15*15/12,0),M15&lt;&gt;ROUND(X15*18/12,0)),"falsch","OK"),"...")</f>
        <v>...</v>
      </c>
      <c r="Y14" s="471"/>
      <c r="Z14" s="7"/>
      <c r="AA14" s="7"/>
      <c r="AB14" s="7"/>
      <c r="AC14" s="7"/>
      <c r="AD14" s="7"/>
      <c r="AE14" s="7"/>
      <c r="AF14" s="7"/>
      <c r="AG14" s="7"/>
      <c r="AH14" s="7"/>
      <c r="AI14" s="6"/>
      <c r="AJ14" s="6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464"/>
      <c r="BZ14" s="465"/>
      <c r="CA14" s="465"/>
      <c r="CB14" s="465"/>
      <c r="CC14" s="465"/>
      <c r="CD14" s="465"/>
      <c r="CE14" s="465"/>
      <c r="CF14" s="465"/>
      <c r="CG14" s="465"/>
      <c r="CH14" s="465"/>
      <c r="CI14" s="465"/>
      <c r="CJ14" s="465"/>
      <c r="CK14" s="465"/>
      <c r="CL14" s="465"/>
      <c r="CM14" s="465"/>
      <c r="CN14" s="465"/>
      <c r="CO14" s="465"/>
      <c r="CP14" s="465"/>
      <c r="CQ14" s="465"/>
      <c r="CR14" s="465"/>
      <c r="CS14" s="465"/>
      <c r="CT14" s="465"/>
      <c r="CU14" s="465"/>
      <c r="CV14" s="465"/>
      <c r="CW14" s="465"/>
      <c r="CX14" s="465"/>
      <c r="CY14" s="465"/>
      <c r="CZ14" s="465"/>
      <c r="DA14" s="465"/>
      <c r="DB14" s="465"/>
      <c r="DC14" s="465"/>
      <c r="DD14" s="465"/>
      <c r="DE14" s="465"/>
      <c r="DF14" s="465"/>
      <c r="DG14" s="465"/>
      <c r="DH14" s="465"/>
      <c r="DI14" s="466"/>
      <c r="DJ14" s="70"/>
    </row>
    <row r="15" spans="1:114" x14ac:dyDescent="0.25">
      <c r="A15" s="7" t="s">
        <v>75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500">
        <f>ROUND('Anlage L'!D22,0)</f>
        <v>0</v>
      </c>
      <c r="N15" s="502"/>
      <c r="O15" s="7"/>
      <c r="P15" s="7"/>
      <c r="Q15" s="7"/>
      <c r="R15" s="7" t="s">
        <v>76</v>
      </c>
      <c r="S15" s="7"/>
      <c r="T15" s="7"/>
      <c r="U15" s="7"/>
      <c r="V15" s="7"/>
      <c r="W15" s="7"/>
      <c r="X15" s="500">
        <f>ROUND('Anlage L'!AE23*5,0)</f>
        <v>0</v>
      </c>
      <c r="Y15" s="502"/>
      <c r="Z15" s="7"/>
      <c r="AA15" s="7"/>
      <c r="AB15" s="7"/>
      <c r="AC15" s="7"/>
      <c r="AD15" s="7"/>
      <c r="AE15" s="7"/>
      <c r="AF15" s="7"/>
      <c r="AG15" s="7"/>
      <c r="AH15" s="7"/>
      <c r="AI15" s="6"/>
      <c r="AJ15" s="6"/>
      <c r="AK15" s="7"/>
      <c r="AL15" s="497" t="str">
        <f>"Zeile "&amp;'Anlage L'!A32&amp;": Die verwertete Holzmenge übersteigt die anerkannte Holzmenge."</f>
        <v>Zeile 109: Die verwertete Holzmenge übersteigt die anerkannte Holzmenge.</v>
      </c>
      <c r="AM15" s="498"/>
      <c r="AN15" s="498"/>
      <c r="AO15" s="498"/>
      <c r="AP15" s="498"/>
      <c r="AQ15" s="498"/>
      <c r="AR15" s="498"/>
      <c r="AS15" s="498"/>
      <c r="AT15" s="498"/>
      <c r="AU15" s="498"/>
      <c r="AV15" s="498"/>
      <c r="AW15" s="498"/>
      <c r="AX15" s="498"/>
      <c r="AY15" s="498"/>
      <c r="AZ15" s="498"/>
      <c r="BA15" s="498"/>
      <c r="BB15" s="498"/>
      <c r="BC15" s="498"/>
      <c r="BD15" s="498"/>
      <c r="BE15" s="498"/>
      <c r="BF15" s="498"/>
      <c r="BG15" s="498"/>
      <c r="BH15" s="498"/>
      <c r="BI15" s="498"/>
      <c r="BJ15" s="498"/>
      <c r="BK15" s="498"/>
      <c r="BL15" s="498"/>
      <c r="BM15" s="498"/>
      <c r="BN15" s="498"/>
      <c r="BO15" s="498"/>
      <c r="BP15" s="498"/>
      <c r="BQ15" s="498"/>
      <c r="BR15" s="498"/>
      <c r="BS15" s="498"/>
      <c r="BT15" s="498"/>
      <c r="BU15" s="498"/>
      <c r="BV15" s="499"/>
      <c r="BW15" s="7"/>
      <c r="BX15" s="7"/>
      <c r="BY15" s="467"/>
      <c r="BZ15" s="468"/>
      <c r="CA15" s="468"/>
      <c r="CB15" s="468"/>
      <c r="CC15" s="468"/>
      <c r="CD15" s="468"/>
      <c r="CE15" s="468"/>
      <c r="CF15" s="468"/>
      <c r="CG15" s="468"/>
      <c r="CH15" s="468"/>
      <c r="CI15" s="468"/>
      <c r="CJ15" s="468"/>
      <c r="CK15" s="468"/>
      <c r="CL15" s="468"/>
      <c r="CM15" s="468"/>
      <c r="CN15" s="468"/>
      <c r="CO15" s="468"/>
      <c r="CP15" s="468"/>
      <c r="CQ15" s="468"/>
      <c r="CR15" s="468"/>
      <c r="CS15" s="468"/>
      <c r="CT15" s="468"/>
      <c r="CU15" s="468"/>
      <c r="CV15" s="468"/>
      <c r="CW15" s="468"/>
      <c r="CX15" s="468"/>
      <c r="CY15" s="468"/>
      <c r="CZ15" s="468"/>
      <c r="DA15" s="468"/>
      <c r="DB15" s="468"/>
      <c r="DC15" s="468"/>
      <c r="DD15" s="468"/>
      <c r="DE15" s="468"/>
      <c r="DF15" s="468"/>
      <c r="DG15" s="468"/>
      <c r="DH15" s="468"/>
      <c r="DI15" s="469"/>
      <c r="DJ15" s="70"/>
    </row>
    <row r="16" spans="1:114" x14ac:dyDescent="0.25">
      <c r="A16" s="7" t="s">
        <v>56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500">
        <f>ROUND('Anlage L'!X9,0)</f>
        <v>0</v>
      </c>
      <c r="R16" s="501"/>
      <c r="S16" s="502"/>
      <c r="T16" s="7"/>
      <c r="U16" s="7" t="str">
        <f>"Übernommen nach Zeile "&amp;'Anlage L'!A40&amp;"?"</f>
        <v>Übernommen nach Zeile 111?</v>
      </c>
      <c r="V16" s="7"/>
      <c r="W16" s="7"/>
      <c r="X16" s="7"/>
      <c r="Y16" s="7"/>
      <c r="Z16" s="7"/>
      <c r="AA16" s="7"/>
      <c r="AB16" s="7"/>
      <c r="AC16" s="7"/>
      <c r="AD16" s="7"/>
      <c r="AE16" s="470" t="str">
        <f>IF(AND(M12="Ja",X12="Ja"),IF(ROUND('Anlage L'!C40,0)=Q16,"Ja","Nein"),"…")</f>
        <v>…</v>
      </c>
      <c r="AF16" s="471"/>
      <c r="AG16" s="7"/>
      <c r="AH16" s="7"/>
      <c r="AI16" s="6"/>
      <c r="AJ16" s="6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0"/>
    </row>
    <row r="17" spans="1:77" ht="15" customHeight="1" x14ac:dyDescent="0.25">
      <c r="A17" s="7" t="s">
        <v>57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500">
        <f>ROUND('Anlage L'!X11+'Anlage L'!X13,0)</f>
        <v>0</v>
      </c>
      <c r="R17" s="501"/>
      <c r="S17" s="502"/>
      <c r="T17" s="7"/>
      <c r="U17" s="7" t="str">
        <f>"Übernommen nach Zeile "&amp;'Anlage L'!A40&amp;"?"</f>
        <v>Übernommen nach Zeile 111?</v>
      </c>
      <c r="V17" s="7"/>
      <c r="W17" s="7"/>
      <c r="X17" s="7"/>
      <c r="Y17" s="7"/>
      <c r="Z17" s="7"/>
      <c r="AA17" s="7"/>
      <c r="AB17" s="7"/>
      <c r="AC17" s="7"/>
      <c r="AD17" s="7"/>
      <c r="AE17" s="470" t="str">
        <f>IF(AND(M12="Ja",X12="Ja"),IF(ROUND('Anlage L'!N40,0)=Q17,"Ja","Nein"),"…")</f>
        <v>…</v>
      </c>
      <c r="AF17" s="471"/>
      <c r="AG17" s="7"/>
      <c r="AH17" s="7"/>
      <c r="AI17" s="6"/>
      <c r="AJ17" s="6"/>
      <c r="AK17" s="7"/>
      <c r="AL17" s="461" t="str">
        <f>"Zeile "&amp;'Anlage L'!A22&amp;": Es wurde nicht oder nicht eindeutig angegeben, auf welcher Grundlage und/oder für welchen Zeitraum der Nutzungssatz ermittelt wurde."</f>
        <v>Zeile 107: Es wurde nicht oder nicht eindeutig angegeben, auf welcher Grundlage und/oder für welchen Zeitraum der Nutzungssatz ermittelt wurde.</v>
      </c>
      <c r="AM17" s="462"/>
      <c r="AN17" s="462"/>
      <c r="AO17" s="462"/>
      <c r="AP17" s="462"/>
      <c r="AQ17" s="462"/>
      <c r="AR17" s="462"/>
      <c r="AS17" s="462"/>
      <c r="AT17" s="462"/>
      <c r="AU17" s="462"/>
      <c r="AV17" s="462"/>
      <c r="AW17" s="462"/>
      <c r="AX17" s="462"/>
      <c r="AY17" s="462"/>
      <c r="AZ17" s="462"/>
      <c r="BA17" s="462"/>
      <c r="BB17" s="462"/>
      <c r="BC17" s="462"/>
      <c r="BD17" s="462"/>
      <c r="BE17" s="462"/>
      <c r="BF17" s="462"/>
      <c r="BG17" s="462"/>
      <c r="BH17" s="462"/>
      <c r="BI17" s="462"/>
      <c r="BJ17" s="462"/>
      <c r="BK17" s="462"/>
      <c r="BL17" s="462"/>
      <c r="BM17" s="462"/>
      <c r="BN17" s="462"/>
      <c r="BO17" s="462"/>
      <c r="BP17" s="462"/>
      <c r="BQ17" s="462"/>
      <c r="BR17" s="462"/>
      <c r="BS17" s="462"/>
      <c r="BT17" s="462"/>
      <c r="BU17" s="462"/>
      <c r="BV17" s="463"/>
      <c r="BW17" s="7"/>
      <c r="BX17" s="6"/>
      <c r="BY17" s="6"/>
    </row>
    <row r="18" spans="1:77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6"/>
      <c r="AJ18" s="6"/>
      <c r="AK18" s="7"/>
      <c r="AL18" s="467"/>
      <c r="AM18" s="468"/>
      <c r="AN18" s="468"/>
      <c r="AO18" s="468"/>
      <c r="AP18" s="468"/>
      <c r="AQ18" s="468"/>
      <c r="AR18" s="468"/>
      <c r="AS18" s="468"/>
      <c r="AT18" s="468"/>
      <c r="AU18" s="468"/>
      <c r="AV18" s="468"/>
      <c r="AW18" s="468"/>
      <c r="AX18" s="468"/>
      <c r="AY18" s="468"/>
      <c r="AZ18" s="468"/>
      <c r="BA18" s="468"/>
      <c r="BB18" s="468"/>
      <c r="BC18" s="468"/>
      <c r="BD18" s="468"/>
      <c r="BE18" s="468"/>
      <c r="BF18" s="468"/>
      <c r="BG18" s="468"/>
      <c r="BH18" s="468"/>
      <c r="BI18" s="468"/>
      <c r="BJ18" s="468"/>
      <c r="BK18" s="468"/>
      <c r="BL18" s="468"/>
      <c r="BM18" s="468"/>
      <c r="BN18" s="468"/>
      <c r="BO18" s="468"/>
      <c r="BP18" s="468"/>
      <c r="BQ18" s="468"/>
      <c r="BR18" s="468"/>
      <c r="BS18" s="468"/>
      <c r="BT18" s="468"/>
      <c r="BU18" s="468"/>
      <c r="BV18" s="469"/>
      <c r="BW18" s="7"/>
      <c r="BX18" s="6"/>
      <c r="BY18" s="6"/>
    </row>
    <row r="19" spans="1:77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6"/>
      <c r="AJ19" s="6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6"/>
      <c r="BY19" s="6"/>
    </row>
    <row r="20" spans="1:77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6"/>
      <c r="AJ20" s="6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6"/>
      <c r="BY20" s="6"/>
    </row>
    <row r="21" spans="1:77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6"/>
      <c r="AJ21" s="6"/>
      <c r="AK21" s="7"/>
      <c r="AL21" s="30" t="s">
        <v>39</v>
      </c>
      <c r="AM21" s="30" t="s">
        <v>40</v>
      </c>
      <c r="AN21" s="30" t="s">
        <v>41</v>
      </c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6"/>
      <c r="BY21" s="6"/>
    </row>
    <row r="22" spans="1:77" x14ac:dyDescent="0.25">
      <c r="A22" s="7">
        <f>AM22</f>
        <v>0</v>
      </c>
      <c r="B22" s="7"/>
      <c r="C22" s="488" t="str">
        <f>IF(X12="Nein",AL1,"")</f>
        <v/>
      </c>
      <c r="D22" s="489"/>
      <c r="E22" s="489"/>
      <c r="F22" s="489"/>
      <c r="G22" s="489"/>
      <c r="H22" s="489"/>
      <c r="I22" s="489"/>
      <c r="J22" s="489"/>
      <c r="K22" s="489"/>
      <c r="L22" s="489"/>
      <c r="M22" s="489"/>
      <c r="N22" s="489"/>
      <c r="O22" s="489"/>
      <c r="P22" s="489"/>
      <c r="Q22" s="489"/>
      <c r="R22" s="489"/>
      <c r="S22" s="489"/>
      <c r="T22" s="489"/>
      <c r="U22" s="489"/>
      <c r="V22" s="489"/>
      <c r="W22" s="489"/>
      <c r="X22" s="489"/>
      <c r="Y22" s="489"/>
      <c r="Z22" s="489"/>
      <c r="AA22" s="489"/>
      <c r="AB22" s="489"/>
      <c r="AC22" s="489"/>
      <c r="AD22" s="489"/>
      <c r="AE22" s="489"/>
      <c r="AF22" s="489"/>
      <c r="AG22" s="489"/>
      <c r="AH22" s="490"/>
      <c r="AI22" s="6"/>
      <c r="AJ22" s="6"/>
      <c r="AK22" s="7"/>
      <c r="AL22" s="25">
        <f>IF(C22="",0,1)</f>
        <v>0</v>
      </c>
      <c r="AM22" s="25">
        <f>IF(AL22=0,0,0+AL22)</f>
        <v>0</v>
      </c>
      <c r="AN22" s="25">
        <f>AL22</f>
        <v>0</v>
      </c>
      <c r="AO22" s="7"/>
      <c r="AP22" s="7"/>
      <c r="AQ22" s="7"/>
      <c r="AR22" s="7" t="s">
        <v>49</v>
      </c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6"/>
      <c r="BY22" s="6"/>
    </row>
    <row r="23" spans="1:77" x14ac:dyDescent="0.25">
      <c r="A23" s="7"/>
      <c r="B23" s="7"/>
      <c r="C23" s="494"/>
      <c r="D23" s="495"/>
      <c r="E23" s="495"/>
      <c r="F23" s="495"/>
      <c r="G23" s="495"/>
      <c r="H23" s="495"/>
      <c r="I23" s="495"/>
      <c r="J23" s="495"/>
      <c r="K23" s="495"/>
      <c r="L23" s="495"/>
      <c r="M23" s="495"/>
      <c r="N23" s="495"/>
      <c r="O23" s="495"/>
      <c r="P23" s="495"/>
      <c r="Q23" s="495"/>
      <c r="R23" s="495"/>
      <c r="S23" s="495"/>
      <c r="T23" s="495"/>
      <c r="U23" s="495"/>
      <c r="V23" s="495"/>
      <c r="W23" s="495"/>
      <c r="X23" s="495"/>
      <c r="Y23" s="495"/>
      <c r="Z23" s="495"/>
      <c r="AA23" s="495"/>
      <c r="AB23" s="495"/>
      <c r="AC23" s="495"/>
      <c r="AD23" s="495"/>
      <c r="AE23" s="495"/>
      <c r="AF23" s="495"/>
      <c r="AG23" s="495"/>
      <c r="AH23" s="496"/>
      <c r="AI23" s="6"/>
      <c r="AJ23" s="6"/>
      <c r="AK23" s="7"/>
      <c r="AL23" s="31"/>
      <c r="AM23" s="31"/>
      <c r="AN23" s="31"/>
      <c r="AO23" s="7"/>
      <c r="AP23" s="7"/>
      <c r="AQ23" s="7"/>
      <c r="AR23" s="7" t="s">
        <v>50</v>
      </c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6"/>
      <c r="BY23" s="6"/>
    </row>
    <row r="24" spans="1:77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6"/>
      <c r="AJ24" s="6"/>
      <c r="AK24" s="7"/>
      <c r="AL24" s="31"/>
      <c r="AM24" s="31"/>
      <c r="AN24" s="31"/>
      <c r="AO24" s="7"/>
      <c r="AP24" s="7"/>
      <c r="AQ24" s="7"/>
      <c r="AR24" s="7" t="s">
        <v>51</v>
      </c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6"/>
      <c r="BY24" s="6"/>
    </row>
    <row r="25" spans="1:77" x14ac:dyDescent="0.25">
      <c r="A25" s="7">
        <f>AM25</f>
        <v>0</v>
      </c>
      <c r="B25" s="7"/>
      <c r="C25" s="488" t="str">
        <f>IF(OR(X13="Nein",X14="Falsch"),AL5,"")</f>
        <v/>
      </c>
      <c r="D25" s="489"/>
      <c r="E25" s="489"/>
      <c r="F25" s="489"/>
      <c r="G25" s="489"/>
      <c r="H25" s="489"/>
      <c r="I25" s="489"/>
      <c r="J25" s="489"/>
      <c r="K25" s="489"/>
      <c r="L25" s="489"/>
      <c r="M25" s="489"/>
      <c r="N25" s="489"/>
      <c r="O25" s="489"/>
      <c r="P25" s="489"/>
      <c r="Q25" s="489"/>
      <c r="R25" s="489"/>
      <c r="S25" s="489"/>
      <c r="T25" s="489"/>
      <c r="U25" s="489"/>
      <c r="V25" s="489"/>
      <c r="W25" s="489"/>
      <c r="X25" s="489"/>
      <c r="Y25" s="489"/>
      <c r="Z25" s="489"/>
      <c r="AA25" s="489"/>
      <c r="AB25" s="489"/>
      <c r="AC25" s="489"/>
      <c r="AD25" s="489"/>
      <c r="AE25" s="489"/>
      <c r="AF25" s="489"/>
      <c r="AG25" s="489"/>
      <c r="AH25" s="490"/>
      <c r="AI25" s="6"/>
      <c r="AJ25" s="6"/>
      <c r="AK25" s="7"/>
      <c r="AL25" s="25">
        <f>IF(C25="",0,1)</f>
        <v>0</v>
      </c>
      <c r="AM25" s="25">
        <f>IF(AL25=0,0,AN22+AL25)</f>
        <v>0</v>
      </c>
      <c r="AN25" s="25">
        <f>IF(AL25=0,AN22,AN22+1)</f>
        <v>0</v>
      </c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6"/>
      <c r="BY25" s="6"/>
    </row>
    <row r="26" spans="1:77" x14ac:dyDescent="0.25">
      <c r="A26" s="7"/>
      <c r="B26" s="7"/>
      <c r="C26" s="491"/>
      <c r="D26" s="492"/>
      <c r="E26" s="492"/>
      <c r="F26" s="492"/>
      <c r="G26" s="492"/>
      <c r="H26" s="492"/>
      <c r="I26" s="492"/>
      <c r="J26" s="492"/>
      <c r="K26" s="492"/>
      <c r="L26" s="492"/>
      <c r="M26" s="492"/>
      <c r="N26" s="492"/>
      <c r="O26" s="492"/>
      <c r="P26" s="492"/>
      <c r="Q26" s="492"/>
      <c r="R26" s="492"/>
      <c r="S26" s="492"/>
      <c r="T26" s="492"/>
      <c r="U26" s="492"/>
      <c r="V26" s="492"/>
      <c r="W26" s="492"/>
      <c r="X26" s="492"/>
      <c r="Y26" s="492"/>
      <c r="Z26" s="492"/>
      <c r="AA26" s="492"/>
      <c r="AB26" s="492"/>
      <c r="AC26" s="492"/>
      <c r="AD26" s="492"/>
      <c r="AE26" s="492"/>
      <c r="AF26" s="492"/>
      <c r="AG26" s="492"/>
      <c r="AH26" s="493"/>
      <c r="AI26" s="6"/>
      <c r="AJ26" s="6"/>
      <c r="AK26" s="7"/>
      <c r="AL26" s="31"/>
      <c r="AM26" s="31"/>
      <c r="AN26" s="31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6"/>
      <c r="BY26" s="6"/>
    </row>
    <row r="27" spans="1:77" x14ac:dyDescent="0.25">
      <c r="A27" s="7"/>
      <c r="B27" s="7"/>
      <c r="C27" s="494"/>
      <c r="D27" s="495"/>
      <c r="E27" s="495"/>
      <c r="F27" s="495"/>
      <c r="G27" s="495"/>
      <c r="H27" s="495"/>
      <c r="I27" s="495"/>
      <c r="J27" s="495"/>
      <c r="K27" s="495"/>
      <c r="L27" s="495"/>
      <c r="M27" s="495"/>
      <c r="N27" s="495"/>
      <c r="O27" s="495"/>
      <c r="P27" s="495"/>
      <c r="Q27" s="495"/>
      <c r="R27" s="495"/>
      <c r="S27" s="495"/>
      <c r="T27" s="495"/>
      <c r="U27" s="495"/>
      <c r="V27" s="495"/>
      <c r="W27" s="495"/>
      <c r="X27" s="495"/>
      <c r="Y27" s="495"/>
      <c r="Z27" s="495"/>
      <c r="AA27" s="495"/>
      <c r="AB27" s="495"/>
      <c r="AC27" s="495"/>
      <c r="AD27" s="495"/>
      <c r="AE27" s="495"/>
      <c r="AF27" s="495"/>
      <c r="AG27" s="495"/>
      <c r="AH27" s="496"/>
      <c r="AI27" s="6"/>
      <c r="AJ27" s="6"/>
      <c r="AK27" s="7"/>
      <c r="AL27" s="31"/>
      <c r="AM27" s="31"/>
      <c r="AN27" s="31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6"/>
      <c r="BY27" s="6"/>
    </row>
    <row r="28" spans="1:77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6"/>
      <c r="AJ28" s="6"/>
      <c r="AK28" s="7"/>
      <c r="AL28" s="31"/>
      <c r="AM28" s="31"/>
      <c r="AN28" s="31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6"/>
      <c r="BY28" s="6"/>
    </row>
    <row r="29" spans="1:77" x14ac:dyDescent="0.25">
      <c r="A29" s="7">
        <f>AM29</f>
        <v>0</v>
      </c>
      <c r="B29" s="7"/>
      <c r="C29" s="488" t="str">
        <f>IF(M10="Ja",IF(OR(AND(M11="Ja",M13="Ja"),AND(M11="Nein",M13="Nein"),AND(M11="Ja",X11="Nein")),AL17,""),"")</f>
        <v/>
      </c>
      <c r="D29" s="489"/>
      <c r="E29" s="489"/>
      <c r="F29" s="489"/>
      <c r="G29" s="489"/>
      <c r="H29" s="489"/>
      <c r="I29" s="489"/>
      <c r="J29" s="489"/>
      <c r="K29" s="489"/>
      <c r="L29" s="489"/>
      <c r="M29" s="489"/>
      <c r="N29" s="489"/>
      <c r="O29" s="489"/>
      <c r="P29" s="489"/>
      <c r="Q29" s="489"/>
      <c r="R29" s="489"/>
      <c r="S29" s="489"/>
      <c r="T29" s="489"/>
      <c r="U29" s="489"/>
      <c r="V29" s="489"/>
      <c r="W29" s="489"/>
      <c r="X29" s="489"/>
      <c r="Y29" s="489"/>
      <c r="Z29" s="489"/>
      <c r="AA29" s="489"/>
      <c r="AB29" s="489"/>
      <c r="AC29" s="489"/>
      <c r="AD29" s="489"/>
      <c r="AE29" s="489"/>
      <c r="AF29" s="489"/>
      <c r="AG29" s="489"/>
      <c r="AH29" s="490"/>
      <c r="AI29" s="6"/>
      <c r="AJ29" s="6"/>
      <c r="AK29" s="7"/>
      <c r="AL29" s="25">
        <f>IF(C29="",0,1)</f>
        <v>0</v>
      </c>
      <c r="AM29" s="25">
        <f>IF(AL29=0,0,AN25+AL29)</f>
        <v>0</v>
      </c>
      <c r="AN29" s="25">
        <f>IF(AL29=0,AN25,AN25+1)</f>
        <v>0</v>
      </c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6"/>
      <c r="BY29" s="6"/>
    </row>
    <row r="30" spans="1:77" x14ac:dyDescent="0.25">
      <c r="A30" s="7"/>
      <c r="B30" s="7"/>
      <c r="C30" s="494"/>
      <c r="D30" s="495"/>
      <c r="E30" s="495"/>
      <c r="F30" s="495"/>
      <c r="G30" s="495"/>
      <c r="H30" s="495"/>
      <c r="I30" s="495"/>
      <c r="J30" s="495"/>
      <c r="K30" s="495"/>
      <c r="L30" s="495"/>
      <c r="M30" s="495"/>
      <c r="N30" s="495"/>
      <c r="O30" s="495"/>
      <c r="P30" s="495"/>
      <c r="Q30" s="495"/>
      <c r="R30" s="495"/>
      <c r="S30" s="495"/>
      <c r="T30" s="495"/>
      <c r="U30" s="495"/>
      <c r="V30" s="495"/>
      <c r="W30" s="495"/>
      <c r="X30" s="495"/>
      <c r="Y30" s="495"/>
      <c r="Z30" s="495"/>
      <c r="AA30" s="495"/>
      <c r="AB30" s="495"/>
      <c r="AC30" s="495"/>
      <c r="AD30" s="495"/>
      <c r="AE30" s="495"/>
      <c r="AF30" s="495"/>
      <c r="AG30" s="495"/>
      <c r="AH30" s="496"/>
      <c r="AI30" s="6"/>
      <c r="AJ30" s="6"/>
      <c r="AK30" s="7"/>
      <c r="AL30" s="31"/>
      <c r="AM30" s="31"/>
      <c r="AN30" s="31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6"/>
      <c r="BY30" s="6"/>
    </row>
    <row r="31" spans="1:77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6"/>
      <c r="AJ31" s="6"/>
      <c r="AK31" s="7"/>
      <c r="AL31" s="31"/>
      <c r="AM31" s="31"/>
      <c r="AN31" s="31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6"/>
      <c r="BY31" s="6"/>
    </row>
    <row r="32" spans="1:77" x14ac:dyDescent="0.25">
      <c r="A32" s="7">
        <f>AM32</f>
        <v>0</v>
      </c>
      <c r="B32" s="7"/>
      <c r="C32" s="477" t="str">
        <f>IF('Anlage L'!AL30&gt;'Anlage L'!AE30,AL13,"")</f>
        <v/>
      </c>
      <c r="D32" s="478"/>
      <c r="E32" s="478"/>
      <c r="F32" s="478"/>
      <c r="G32" s="478"/>
      <c r="H32" s="478"/>
      <c r="I32" s="478"/>
      <c r="J32" s="478"/>
      <c r="K32" s="478"/>
      <c r="L32" s="478"/>
      <c r="M32" s="478"/>
      <c r="N32" s="478"/>
      <c r="O32" s="478"/>
      <c r="P32" s="478"/>
      <c r="Q32" s="478"/>
      <c r="R32" s="478"/>
      <c r="S32" s="478"/>
      <c r="T32" s="478"/>
      <c r="U32" s="478"/>
      <c r="V32" s="478"/>
      <c r="W32" s="478"/>
      <c r="X32" s="478"/>
      <c r="Y32" s="478"/>
      <c r="Z32" s="478"/>
      <c r="AA32" s="478"/>
      <c r="AB32" s="478"/>
      <c r="AC32" s="478"/>
      <c r="AD32" s="478"/>
      <c r="AE32" s="478"/>
      <c r="AF32" s="478"/>
      <c r="AG32" s="478"/>
      <c r="AH32" s="479"/>
      <c r="AI32" s="6"/>
      <c r="AJ32" s="6"/>
      <c r="AK32" s="7"/>
      <c r="AL32" s="25">
        <f>IF(C32="",0,1)</f>
        <v>0</v>
      </c>
      <c r="AM32" s="25">
        <f>IF(AL32=0,0,AN29+AL32)</f>
        <v>0</v>
      </c>
      <c r="AN32" s="25">
        <f>IF(AL32=0,AN29,AN29+1)</f>
        <v>0</v>
      </c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6"/>
      <c r="BY32" s="6"/>
    </row>
    <row r="33" spans="1:77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6"/>
      <c r="AJ33" s="6"/>
      <c r="AK33" s="7"/>
      <c r="AL33" s="31"/>
      <c r="AM33" s="31"/>
      <c r="AN33" s="31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6"/>
      <c r="BY33" s="6"/>
    </row>
    <row r="34" spans="1:77" x14ac:dyDescent="0.25">
      <c r="A34" s="7">
        <f>AM34</f>
        <v>0</v>
      </c>
      <c r="B34" s="7"/>
      <c r="C34" s="477" t="str">
        <f>IF('Anlage L'!AL32&gt;'Anlage L'!AE32,AL15,"")</f>
        <v/>
      </c>
      <c r="D34" s="478"/>
      <c r="E34" s="478"/>
      <c r="F34" s="478"/>
      <c r="G34" s="478"/>
      <c r="H34" s="478"/>
      <c r="I34" s="478"/>
      <c r="J34" s="478"/>
      <c r="K34" s="478"/>
      <c r="L34" s="478"/>
      <c r="M34" s="478"/>
      <c r="N34" s="478"/>
      <c r="O34" s="478"/>
      <c r="P34" s="478"/>
      <c r="Q34" s="478"/>
      <c r="R34" s="478"/>
      <c r="S34" s="478"/>
      <c r="T34" s="478"/>
      <c r="U34" s="478"/>
      <c r="V34" s="478"/>
      <c r="W34" s="478"/>
      <c r="X34" s="478"/>
      <c r="Y34" s="478"/>
      <c r="Z34" s="478"/>
      <c r="AA34" s="478"/>
      <c r="AB34" s="478"/>
      <c r="AC34" s="478"/>
      <c r="AD34" s="478"/>
      <c r="AE34" s="478"/>
      <c r="AF34" s="478"/>
      <c r="AG34" s="478"/>
      <c r="AH34" s="479"/>
      <c r="AI34" s="6"/>
      <c r="AJ34" s="6"/>
      <c r="AK34" s="7"/>
      <c r="AL34" s="25">
        <f>IF(C34="",0,1)</f>
        <v>0</v>
      </c>
      <c r="AM34" s="25">
        <f>IF(AL34=0,0,AN32+AL34)</f>
        <v>0</v>
      </c>
      <c r="AN34" s="25">
        <f>IF(AL34=0,AN32,AN32+1)</f>
        <v>0</v>
      </c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6"/>
      <c r="BY34" s="6"/>
    </row>
    <row r="35" spans="1:77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6"/>
      <c r="AJ35" s="6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6"/>
      <c r="BY35" s="6"/>
    </row>
    <row r="36" spans="1:77" x14ac:dyDescent="0.25">
      <c r="A36" s="7">
        <f>AM36</f>
        <v>0</v>
      </c>
      <c r="B36" s="7"/>
      <c r="C36" s="508" t="str">
        <f>IF('Anlage L'!Y40+'Anlage L'!C40+'Anlage L'!N40=0,"",IF(M12="Ja",IF(OR(AE16="Nein",AE17="Nein"),AL9,""),""))</f>
        <v/>
      </c>
      <c r="D36" s="509"/>
      <c r="E36" s="509"/>
      <c r="F36" s="509"/>
      <c r="G36" s="509"/>
      <c r="H36" s="509"/>
      <c r="I36" s="509"/>
      <c r="J36" s="509"/>
      <c r="K36" s="509"/>
      <c r="L36" s="509"/>
      <c r="M36" s="509"/>
      <c r="N36" s="509"/>
      <c r="O36" s="509"/>
      <c r="P36" s="509"/>
      <c r="Q36" s="509"/>
      <c r="R36" s="509"/>
      <c r="S36" s="509"/>
      <c r="T36" s="509"/>
      <c r="U36" s="509"/>
      <c r="V36" s="509"/>
      <c r="W36" s="509"/>
      <c r="X36" s="509"/>
      <c r="Y36" s="509"/>
      <c r="Z36" s="509"/>
      <c r="AA36" s="509"/>
      <c r="AB36" s="509"/>
      <c r="AC36" s="509"/>
      <c r="AD36" s="509"/>
      <c r="AE36" s="509"/>
      <c r="AF36" s="509"/>
      <c r="AG36" s="509"/>
      <c r="AH36" s="510"/>
      <c r="AI36" s="6"/>
      <c r="AJ36" s="6"/>
      <c r="AK36" s="7"/>
      <c r="AL36" s="25">
        <f>IF(C36="",0,1)</f>
        <v>0</v>
      </c>
      <c r="AM36" s="25">
        <f>IF(AL36=0,0,AN34+AL36)</f>
        <v>0</v>
      </c>
      <c r="AN36" s="25">
        <f>IF(AL36=0,AN34,AN34+1)</f>
        <v>0</v>
      </c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6"/>
      <c r="BY36" s="6"/>
    </row>
    <row r="37" spans="1:77" x14ac:dyDescent="0.25">
      <c r="A37" s="7"/>
      <c r="B37" s="7"/>
      <c r="C37" s="511"/>
      <c r="D37" s="512"/>
      <c r="E37" s="512"/>
      <c r="F37" s="512"/>
      <c r="G37" s="512"/>
      <c r="H37" s="512"/>
      <c r="I37" s="512"/>
      <c r="J37" s="512"/>
      <c r="K37" s="512"/>
      <c r="L37" s="512"/>
      <c r="M37" s="512"/>
      <c r="N37" s="512"/>
      <c r="O37" s="512"/>
      <c r="P37" s="512"/>
      <c r="Q37" s="512"/>
      <c r="R37" s="512"/>
      <c r="S37" s="512"/>
      <c r="T37" s="512"/>
      <c r="U37" s="512"/>
      <c r="V37" s="512"/>
      <c r="W37" s="512"/>
      <c r="X37" s="512"/>
      <c r="Y37" s="512"/>
      <c r="Z37" s="512"/>
      <c r="AA37" s="512"/>
      <c r="AB37" s="512"/>
      <c r="AC37" s="512"/>
      <c r="AD37" s="512"/>
      <c r="AE37" s="512"/>
      <c r="AF37" s="512"/>
      <c r="AG37" s="512"/>
      <c r="AH37" s="513"/>
      <c r="AI37" s="6"/>
      <c r="AJ37" s="6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6"/>
      <c r="BY37" s="6"/>
    </row>
    <row r="38" spans="1:77" x14ac:dyDescent="0.25">
      <c r="A38" s="7"/>
      <c r="B38" s="7"/>
      <c r="C38" s="514"/>
      <c r="D38" s="515"/>
      <c r="E38" s="515"/>
      <c r="F38" s="515"/>
      <c r="G38" s="515"/>
      <c r="H38" s="515"/>
      <c r="I38" s="515"/>
      <c r="J38" s="515"/>
      <c r="K38" s="515"/>
      <c r="L38" s="515"/>
      <c r="M38" s="515"/>
      <c r="N38" s="515"/>
      <c r="O38" s="515"/>
      <c r="P38" s="515"/>
      <c r="Q38" s="515"/>
      <c r="R38" s="515"/>
      <c r="S38" s="515"/>
      <c r="T38" s="515"/>
      <c r="U38" s="515"/>
      <c r="V38" s="515"/>
      <c r="W38" s="515"/>
      <c r="X38" s="515"/>
      <c r="Y38" s="515"/>
      <c r="Z38" s="515"/>
      <c r="AA38" s="515"/>
      <c r="AB38" s="515"/>
      <c r="AC38" s="515"/>
      <c r="AD38" s="515"/>
      <c r="AE38" s="515"/>
      <c r="AF38" s="515"/>
      <c r="AG38" s="515"/>
      <c r="AH38" s="516"/>
      <c r="AI38" s="6"/>
      <c r="AJ38" s="6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6"/>
      <c r="BY38" s="6"/>
    </row>
    <row r="39" spans="1:77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6"/>
      <c r="AJ39" s="6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6"/>
      <c r="BY39" s="6"/>
    </row>
    <row r="40" spans="1:77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6"/>
      <c r="AJ40" s="6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6"/>
      <c r="BY40" s="6"/>
    </row>
    <row r="41" spans="1:77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6"/>
      <c r="AJ41" s="6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6"/>
      <c r="BY41" s="6"/>
    </row>
    <row r="42" spans="1:77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6"/>
      <c r="AJ42" s="6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6"/>
      <c r="BY42" s="6"/>
    </row>
    <row r="43" spans="1:77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6"/>
      <c r="AJ43" s="6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6"/>
      <c r="BY43" s="6"/>
    </row>
    <row r="44" spans="1:77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6"/>
      <c r="AJ44" s="6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6"/>
      <c r="BY44" s="6"/>
    </row>
    <row r="45" spans="1:77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6"/>
      <c r="AJ45" s="6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6"/>
      <c r="BY45" s="6"/>
    </row>
    <row r="46" spans="1:77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6"/>
      <c r="AJ46" s="6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6"/>
      <c r="BY46" s="6"/>
    </row>
    <row r="47" spans="1:77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6"/>
      <c r="AJ47" s="6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6"/>
      <c r="BY47" s="6"/>
    </row>
    <row r="48" spans="1:77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6"/>
      <c r="AJ48" s="6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6"/>
      <c r="BY48" s="6"/>
    </row>
    <row r="49" spans="1:77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6"/>
      <c r="AJ49" s="6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6"/>
      <c r="BY49" s="6"/>
    </row>
    <row r="50" spans="1:77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6"/>
      <c r="AJ50" s="6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6"/>
      <c r="BY50" s="6"/>
    </row>
    <row r="51" spans="1:77" x14ac:dyDescent="0.25">
      <c r="A51" s="486" t="s">
        <v>31</v>
      </c>
      <c r="B51" s="486"/>
      <c r="C51" s="486"/>
      <c r="D51" s="486"/>
      <c r="E51" s="486"/>
      <c r="F51" s="486"/>
      <c r="G51" s="486"/>
      <c r="H51" s="486"/>
      <c r="I51" s="486"/>
      <c r="J51" s="486"/>
      <c r="K51" s="486"/>
      <c r="L51" s="486"/>
      <c r="M51" s="486"/>
      <c r="N51" s="486"/>
      <c r="O51" s="486"/>
      <c r="P51" s="486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6"/>
      <c r="AJ51" s="6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6"/>
      <c r="BY51" s="6"/>
    </row>
    <row r="52" spans="1:77" x14ac:dyDescent="0.25">
      <c r="A52" s="486"/>
      <c r="B52" s="486"/>
      <c r="C52" s="486"/>
      <c r="D52" s="486"/>
      <c r="E52" s="486"/>
      <c r="F52" s="486"/>
      <c r="G52" s="486"/>
      <c r="H52" s="486"/>
      <c r="I52" s="486"/>
      <c r="J52" s="486"/>
      <c r="K52" s="486"/>
      <c r="L52" s="486"/>
      <c r="M52" s="486"/>
      <c r="N52" s="486"/>
      <c r="O52" s="486"/>
      <c r="P52" s="486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6"/>
      <c r="AJ52" s="6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6"/>
      <c r="BY52" s="6"/>
    </row>
    <row r="53" spans="1:77" x14ac:dyDescent="0.25">
      <c r="A53" s="517">
        <f>J1</f>
        <v>2017</v>
      </c>
      <c r="B53" s="517"/>
      <c r="C53" s="517">
        <f>A53+1</f>
        <v>2018</v>
      </c>
      <c r="D53" s="51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6"/>
      <c r="AJ53" s="6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6"/>
      <c r="BY53" s="6"/>
    </row>
    <row r="54" spans="1:77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6"/>
      <c r="AJ54" s="6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6"/>
      <c r="BY54" s="6"/>
    </row>
    <row r="55" spans="1:77" x14ac:dyDescent="0.25">
      <c r="A55" s="517">
        <f>J1</f>
        <v>2017</v>
      </c>
      <c r="B55" s="517"/>
      <c r="C55" s="517">
        <f>A55+1</f>
        <v>2018</v>
      </c>
      <c r="D55" s="51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6"/>
      <c r="AJ55" s="6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6"/>
      <c r="BY55" s="6"/>
    </row>
    <row r="56" spans="1:77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6"/>
      <c r="AJ56" s="6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6"/>
      <c r="BY56" s="6"/>
    </row>
    <row r="57" spans="1:77" x14ac:dyDescent="0.25">
      <c r="A57" s="517">
        <f>J1-1</f>
        <v>2016</v>
      </c>
      <c r="B57" s="517"/>
      <c r="C57" s="517">
        <f>A57+1</f>
        <v>2017</v>
      </c>
      <c r="D57" s="51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6"/>
      <c r="AJ57" s="6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6"/>
      <c r="BY57" s="6"/>
    </row>
    <row r="58" spans="1:77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6"/>
      <c r="AJ58" s="6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6"/>
      <c r="BY58" s="6"/>
    </row>
    <row r="59" spans="1:77" x14ac:dyDescent="0.25">
      <c r="A59" s="517">
        <f>J1</f>
        <v>2017</v>
      </c>
      <c r="B59" s="51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6"/>
      <c r="AJ59" s="6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6"/>
      <c r="BY59" s="6"/>
    </row>
    <row r="60" spans="1:77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6"/>
      <c r="AJ60" s="6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5"/>
      <c r="BY60" s="5"/>
    </row>
    <row r="61" spans="1:77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6"/>
      <c r="AJ61" s="6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</row>
    <row r="62" spans="1:77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6"/>
      <c r="AJ62" s="6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</row>
  </sheetData>
  <sheetProtection algorithmName="SHA-512" hashValue="tmvXbDdPS3pJJveKndphPDKtOVcYUSU4eC8fTEMICbjuafCS8MZCjUWDlXyIi2tqw8VoPeYaYDGs1aXa88NPpw==" saltValue="ISRppcXkuX57w1L5GNXQRA==" spinCount="100000" sheet="1" objects="1" scenarios="1" selectLockedCells="1"/>
  <mergeCells count="50">
    <mergeCell ref="C36:AH38"/>
    <mergeCell ref="C29:AH30"/>
    <mergeCell ref="C32:AH32"/>
    <mergeCell ref="A59:B59"/>
    <mergeCell ref="A55:B55"/>
    <mergeCell ref="C55:D55"/>
    <mergeCell ref="A57:B57"/>
    <mergeCell ref="C57:D57"/>
    <mergeCell ref="A53:B53"/>
    <mergeCell ref="C34:AH34"/>
    <mergeCell ref="A51:P52"/>
    <mergeCell ref="C53:D53"/>
    <mergeCell ref="C25:AH27"/>
    <mergeCell ref="AL13:BV13"/>
    <mergeCell ref="AL15:BV15"/>
    <mergeCell ref="Q16:S16"/>
    <mergeCell ref="Q17:S17"/>
    <mergeCell ref="AL17:BV18"/>
    <mergeCell ref="X14:Y14"/>
    <mergeCell ref="M15:N15"/>
    <mergeCell ref="X15:Y15"/>
    <mergeCell ref="M13:N13"/>
    <mergeCell ref="C22:AH23"/>
    <mergeCell ref="M14:O14"/>
    <mergeCell ref="AE16:AF16"/>
    <mergeCell ref="AE17:AF17"/>
    <mergeCell ref="J4:M5"/>
    <mergeCell ref="M12:N12"/>
    <mergeCell ref="X11:Y11"/>
    <mergeCell ref="M10:N10"/>
    <mergeCell ref="A1:H1"/>
    <mergeCell ref="J1:M2"/>
    <mergeCell ref="S1:X1"/>
    <mergeCell ref="S3:T3"/>
    <mergeCell ref="AL1:BV3"/>
    <mergeCell ref="BY13:DI15"/>
    <mergeCell ref="M11:N11"/>
    <mergeCell ref="BY5:DI7"/>
    <mergeCell ref="BW6:BX6"/>
    <mergeCell ref="BY8:DI8"/>
    <mergeCell ref="BY9:DI11"/>
    <mergeCell ref="BY12:DI12"/>
    <mergeCell ref="AL5:BV7"/>
    <mergeCell ref="AL9:BV11"/>
    <mergeCell ref="AA3:AG3"/>
    <mergeCell ref="AA4:AG4"/>
    <mergeCell ref="AA5:AG5"/>
    <mergeCell ref="AA6:AG6"/>
    <mergeCell ref="X12:Y12"/>
    <mergeCell ref="X13:Y13"/>
  </mergeCells>
  <pageMargins left="0.2" right="0.17" top="0.78740157499999996" bottom="0.78740157499999996" header="0.3" footer="0.3"/>
  <pageSetup paperSize="9" orientation="portrait" r:id="rId1"/>
  <colBreaks count="1" manualBreakCount="1">
    <brk id="3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Anlage L</vt:lpstr>
      <vt:lpstr>Ergänzungsblatt</vt:lpstr>
      <vt:lpstr>Administration</vt:lpstr>
    </vt:vector>
  </TitlesOfParts>
  <Company>Oberfinanzdirektion Frankfurt am Main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Wiegand, Steffen (IV C 7)</dc:creator>
  <cp:lastModifiedBy>Hubert, Andrea (IV C 8)</cp:lastModifiedBy>
  <cp:lastPrinted>2018-06-21T08:04:28Z</cp:lastPrinted>
  <dcterms:created xsi:type="dcterms:W3CDTF">2012-08-21T07:00:56Z</dcterms:created>
  <dcterms:modified xsi:type="dcterms:W3CDTF">2018-07-11T07:00:49Z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MF_DOMEA_PROD">
    <vt:lpwstr>18BDF200-7F9B-11E8-9299-FE9DB4680B26</vt:lpwstr>
  </property>
</Properties>
</file>